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8" windowWidth="15096" windowHeight="8676" tabRatio="462" activeTab="0"/>
  </bookViews>
  <sheets>
    <sheet name="2B.1 or 2B.2" sheetId="1" r:id="rId1"/>
    <sheet name="Per-pupil Allocations" sheetId="2" r:id="rId2"/>
    <sheet name="Summary" sheetId="3" r:id="rId3"/>
  </sheets>
  <definedNames>
    <definedName name="_2B.1_________________RANKING_SCHOOLS_AND_ALLOCATING_FUNDS__SERVING_SCHOOLS_BELOW_35__POVERTY___125__RULE_APPLIES" localSheetId="0" comment="2B.1 or 2B.2">'2B.1 or 2B.2'!$A$47</definedName>
    <definedName name="_xlnm.Print_Area" localSheetId="0">'2B.1 or 2B.2'!$A$1:$N$81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<sst xmlns="http://schemas.openxmlformats.org/spreadsheetml/2006/main" count="156" uniqueCount="97">
  <si>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</si>
  <si>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</si>
  <si>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</si>
  <si>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</si>
  <si>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</si>
  <si>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</si>
  <si>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</si>
  <si>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</si>
  <si>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</si>
  <si>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</si>
  <si>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</si>
  <si>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</si>
  <si>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</si>
  <si>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</si>
  <si>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</si>
  <si>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</si>
  <si>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</si>
  <si>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</si>
  <si>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</si>
  <si>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</si>
  <si>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</si>
  <si>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</si>
  <si>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</si>
  <si>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</si>
  <si>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</si>
  <si>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</si>
  <si>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</si>
  <si>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</si>
  <si>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</si>
  <si>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</si>
  <si>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</si>
  <si>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</si>
  <si>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School?</t>
  </si>
  <si>
    <t xml:space="preserve"> Residing in Attendance Area</t>
  </si>
  <si>
    <t>Attendance</t>
  </si>
  <si>
    <t>Generated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</si>
  <si>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</si>
  <si>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</si>
  <si>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</si>
  <si>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</si>
  <si>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</si>
  <si>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</si>
  <si>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</si>
  <si>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</si>
  <si>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</si>
  <si>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</si>
  <si>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</si>
  <si>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</si>
  <si>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</si>
  <si>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</si>
  <si>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</si>
  <si>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</si>
  <si>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</si>
  <si>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</si>
  <si>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</si>
  <si>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</si>
  <si>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</si>
  <si>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</si>
  <si>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</si>
  <si>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</si>
  <si>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</si>
  <si>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</si>
  <si>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</si>
  <si>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</si>
  <si>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</si>
  <si>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</si>
  <si>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</si>
  <si>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Capital Expenses Not Otherwise Funded</t>
  </si>
  <si>
    <t>Balance to be Distributed to Schools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</si>
  <si>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</si>
  <si>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</si>
  <si>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</si>
  <si>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</si>
  <si>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</si>
  <si>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District name</t>
  </si>
  <si>
    <t>District code</t>
  </si>
  <si>
    <t xml:space="preserve">                ATTENDANCE AREA ALLOCATIONS</t>
  </si>
  <si>
    <t xml:space="preserve">Children from Low-Income </t>
  </si>
  <si>
    <t>Families*</t>
  </si>
  <si>
    <t xml:space="preserve">Poverty Criteria Used </t>
  </si>
  <si>
    <t>2B.1                 RANKING SCHOOLS AND ALLOCATING FUNDS (SERVING SCHOOLS BELOW 35% POVERTY - 125% RULE APPLIES)</t>
  </si>
  <si>
    <r>
      <t xml:space="preserve">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</si>
  <si>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t>Focus and Turnaround Schools</t>
  </si>
  <si>
    <t>Other (specify)</t>
  </si>
  <si>
    <t>Grade Span of</t>
  </si>
  <si>
    <t xml:space="preserve">Public School </t>
  </si>
  <si>
    <t xml:space="preserve">   2016-17</t>
  </si>
  <si>
    <t xml:space="preserve">  </t>
  </si>
  <si>
    <t>October 2015 F/R Lunch</t>
  </si>
  <si>
    <r>
      <rPr>
        <b/>
        <i/>
        <sz val="12"/>
        <rFont val="Times New Roman"/>
        <family val="1"/>
      </rPr>
      <t>Alliance Districts Prof Dev</t>
    </r>
    <r>
      <rPr>
        <i/>
        <sz val="12"/>
        <rFont val="Times New Roman"/>
        <family val="1"/>
      </rPr>
      <t xml:space="preserve"> (10%)*</t>
    </r>
  </si>
  <si>
    <r>
      <t xml:space="preserve">Each </t>
    </r>
    <r>
      <rPr>
        <b/>
        <sz val="12"/>
        <rFont val="Times New Roman"/>
        <family val="1"/>
      </rPr>
      <t xml:space="preserve">2016-17 </t>
    </r>
  </si>
  <si>
    <t xml:space="preserve"> October 2015 K-12 Children </t>
  </si>
  <si>
    <r>
      <t xml:space="preserve">Ö </t>
    </r>
    <r>
      <rPr>
        <sz val="12"/>
        <rFont val="Times New Roman"/>
        <family val="1"/>
      </rPr>
      <t>Indicates Title I schoolwide program (at least 40% poverty - waived for Focus &amp; Turnaround schools).  See "Assurances and Program Information Section 3A" for Title I schoolwide program criteria.</t>
    </r>
  </si>
  <si>
    <t xml:space="preserve">* Alliance districts may reserve up to 10 percent of their Title I funds to provide professional development to all their schools (Title I and non-Title I) in order to improve the performance of the entire district </t>
  </si>
  <si>
    <r>
      <t xml:space="preserve">**Interventions implemented in Title I Focus and Turnaround schools are </t>
    </r>
    <r>
      <rPr>
        <i/>
        <u val="single"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subject to private equitable services. </t>
    </r>
  </si>
  <si>
    <t>2016-17</t>
  </si>
  <si>
    <r>
      <rPr>
        <b/>
        <sz val="12"/>
        <rFont val="Times New Roman"/>
        <family val="1"/>
      </rPr>
      <t>Interventions (20%)</t>
    </r>
    <r>
      <rPr>
        <sz val="12"/>
        <rFont val="Times New Roman"/>
        <family val="1"/>
      </rPr>
      <t>**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</si>
</sst>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5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5" fontId="1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7" fontId="6" fillId="33" borderId="12" xfId="0" applyNumberFormat="1" applyFont="1" applyFill="1" applyBorder="1" applyAlignment="1">
      <alignment horizontal="center"/>
    </xf>
    <xf numFmtId="5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5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/>
    </xf>
    <xf numFmtId="5" fontId="8" fillId="33" borderId="20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5" fontId="8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5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5" fontId="8" fillId="33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5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5" fontId="8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 horizontal="center"/>
      <protection/>
    </xf>
    <xf numFmtId="5" fontId="14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5" fillId="33" borderId="29" xfId="0" applyFont="1" applyFill="1" applyBorder="1" applyAlignment="1" applyProtection="1">
      <alignment/>
      <protection/>
    </xf>
    <xf numFmtId="5" fontId="14" fillId="0" borderId="32" xfId="0" applyNumberFormat="1" applyFont="1" applyBorder="1" applyAlignment="1" applyProtection="1">
      <alignment/>
      <protection locked="0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5" fontId="14" fillId="33" borderId="25" xfId="0" applyNumberFormat="1" applyFont="1" applyFill="1" applyBorder="1" applyAlignment="1" applyProtection="1">
      <alignment horizontal="right"/>
      <protection/>
    </xf>
    <xf numFmtId="0" fontId="14" fillId="33" borderId="24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5" fontId="14" fillId="0" borderId="28" xfId="0" applyNumberFormat="1" applyFont="1" applyBorder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/>
    </xf>
    <xf numFmtId="5" fontId="14" fillId="0" borderId="32" xfId="0" applyNumberFormat="1" applyFont="1" applyBorder="1" applyAlignment="1" applyProtection="1">
      <alignment horizontal="right"/>
      <protection locked="0"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 locked="0"/>
    </xf>
    <xf numFmtId="5" fontId="14" fillId="0" borderId="33" xfId="0" applyNumberFormat="1" applyFont="1" applyBorder="1" applyAlignment="1" applyProtection="1">
      <alignment horizontal="right"/>
      <protection locked="0"/>
    </xf>
    <xf numFmtId="5" fontId="15" fillId="33" borderId="27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5" fontId="15" fillId="33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left"/>
      <protection/>
    </xf>
    <xf numFmtId="7" fontId="15" fillId="33" borderId="28" xfId="0" applyNumberFormat="1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5" fontId="15" fillId="33" borderId="28" xfId="0" applyNumberFormat="1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4" fillId="0" borderId="34" xfId="42" applyNumberFormat="1" applyFont="1" applyBorder="1" applyAlignment="1" applyProtection="1">
      <alignment/>
      <protection locked="0"/>
    </xf>
    <xf numFmtId="0" fontId="14" fillId="0" borderId="33" xfId="42" applyNumberFormat="1" applyFont="1" applyBorder="1" applyAlignment="1" applyProtection="1">
      <alignment horizontal="center"/>
      <protection locked="0"/>
    </xf>
    <xf numFmtId="1" fontId="14" fillId="0" borderId="33" xfId="42" applyNumberFormat="1" applyFont="1" applyBorder="1" applyAlignment="1" applyProtection="1">
      <alignment horizontal="center"/>
      <protection locked="0"/>
    </xf>
    <xf numFmtId="1" fontId="14" fillId="33" borderId="33" xfId="42" applyNumberFormat="1" applyFont="1" applyFill="1" applyBorder="1" applyAlignment="1">
      <alignment horizontal="center"/>
    </xf>
    <xf numFmtId="10" fontId="14" fillId="33" borderId="33" xfId="59" applyNumberFormat="1" applyFont="1" applyFill="1" applyBorder="1" applyAlignment="1">
      <alignment horizontal="center"/>
    </xf>
    <xf numFmtId="166" fontId="14" fillId="33" borderId="33" xfId="44" applyNumberFormat="1" applyFont="1" applyFill="1" applyBorder="1" applyAlignment="1">
      <alignment horizontal="right"/>
    </xf>
    <xf numFmtId="166" fontId="14" fillId="0" borderId="33" xfId="44" applyNumberFormat="1" applyFont="1" applyBorder="1" applyAlignment="1" applyProtection="1">
      <alignment horizontal="center"/>
      <protection locked="0"/>
    </xf>
    <xf numFmtId="166" fontId="14" fillId="33" borderId="33" xfId="44" applyNumberFormat="1" applyFont="1" applyFill="1" applyBorder="1" applyAlignment="1">
      <alignment horizontal="center"/>
    </xf>
    <xf numFmtId="166" fontId="14" fillId="0" borderId="0" xfId="44" applyNumberFormat="1" applyFont="1" applyFill="1" applyBorder="1" applyAlignment="1">
      <alignment horizontal="center"/>
    </xf>
    <xf numFmtId="43" fontId="14" fillId="0" borderId="0" xfId="42" applyFont="1" applyAlignment="1">
      <alignment/>
    </xf>
    <xf numFmtId="0" fontId="14" fillId="0" borderId="34" xfId="0" applyFont="1" applyBorder="1" applyAlignment="1" applyProtection="1">
      <alignment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1" fontId="14" fillId="0" borderId="33" xfId="0" applyNumberFormat="1" applyFont="1" applyBorder="1" applyAlignment="1" applyProtection="1">
      <alignment horizontal="center"/>
      <protection locked="0"/>
    </xf>
    <xf numFmtId="0" fontId="19" fillId="34" borderId="29" xfId="0" applyFont="1" applyFill="1" applyBorder="1" applyAlignment="1">
      <alignment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" fontId="19" fillId="35" borderId="34" xfId="0" applyNumberFormat="1" applyFont="1" applyFill="1" applyBorder="1" applyAlignment="1">
      <alignment/>
    </xf>
    <xf numFmtId="10" fontId="14" fillId="35" borderId="0" xfId="59" applyNumberFormat="1" applyFont="1" applyFill="1" applyAlignment="1">
      <alignment/>
    </xf>
    <xf numFmtId="3" fontId="14" fillId="35" borderId="0" xfId="0" applyNumberFormat="1" applyFont="1" applyFill="1" applyAlignment="1">
      <alignment horizontal="right"/>
    </xf>
    <xf numFmtId="1" fontId="19" fillId="34" borderId="24" xfId="0" applyNumberFormat="1" applyFont="1" applyFill="1" applyBorder="1" applyAlignment="1">
      <alignment/>
    </xf>
    <xf numFmtId="1" fontId="14" fillId="34" borderId="25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33" borderId="33" xfId="0" applyFont="1" applyFill="1" applyBorder="1" applyAlignment="1" applyProtection="1">
      <alignment/>
      <protection/>
    </xf>
    <xf numFmtId="1" fontId="16" fillId="33" borderId="33" xfId="0" applyNumberFormat="1" applyFont="1" applyFill="1" applyBorder="1" applyAlignment="1" applyProtection="1">
      <alignment horizontal="center"/>
      <protection/>
    </xf>
    <xf numFmtId="10" fontId="14" fillId="33" borderId="33" xfId="59" applyNumberFormat="1" applyFont="1" applyFill="1" applyBorder="1" applyAlignment="1" applyProtection="1">
      <alignment horizontal="center"/>
      <protection/>
    </xf>
    <xf numFmtId="166" fontId="14" fillId="33" borderId="33" xfId="44" applyNumberFormat="1" applyFont="1" applyFill="1" applyBorder="1" applyAlignment="1" applyProtection="1">
      <alignment horizontal="right"/>
      <protection/>
    </xf>
    <xf numFmtId="166" fontId="14" fillId="33" borderId="33" xfId="44" applyNumberFormat="1" applyFont="1" applyFill="1" applyBorder="1" applyAlignment="1" applyProtection="1">
      <alignment horizontal="center"/>
      <protection/>
    </xf>
    <xf numFmtId="166" fontId="14" fillId="0" borderId="32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3" borderId="33" xfId="0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/>
      <protection/>
    </xf>
    <xf numFmtId="10" fontId="14" fillId="33" borderId="33" xfId="59" applyNumberFormat="1" applyFont="1" applyFill="1" applyBorder="1" applyAlignment="1" applyProtection="1">
      <alignment horizontal="right"/>
      <protection/>
    </xf>
    <xf numFmtId="166" fontId="14" fillId="33" borderId="36" xfId="44" applyNumberFormat="1" applyFont="1" applyFill="1" applyBorder="1" applyAlignment="1" applyProtection="1">
      <alignment horizontal="right"/>
      <protection/>
    </xf>
    <xf numFmtId="42" fontId="14" fillId="33" borderId="36" xfId="44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/>
      <protection/>
    </xf>
    <xf numFmtId="1" fontId="20" fillId="33" borderId="33" xfId="0" applyNumberFormat="1" applyFont="1" applyFill="1" applyBorder="1" applyAlignment="1" applyProtection="1">
      <alignment horizontal="right"/>
      <protection/>
    </xf>
    <xf numFmtId="1" fontId="21" fillId="0" borderId="3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59" applyNumberFormat="1" applyFont="1" applyBorder="1" applyAlignment="1" applyProtection="1">
      <alignment horizontal="right"/>
      <protection/>
    </xf>
    <xf numFmtId="166" fontId="14" fillId="0" borderId="0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3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33" borderId="35" xfId="0" applyNumberFormat="1" applyFont="1" applyFill="1" applyBorder="1" applyAlignment="1" applyProtection="1">
      <alignment/>
      <protection/>
    </xf>
    <xf numFmtId="10" fontId="14" fillId="33" borderId="35" xfId="59" applyNumberFormat="1" applyFont="1" applyFill="1" applyBorder="1" applyAlignment="1" applyProtection="1">
      <alignment horizontal="right"/>
      <protection/>
    </xf>
    <xf numFmtId="1" fontId="14" fillId="33" borderId="35" xfId="0" applyNumberFormat="1" applyFont="1" applyFill="1" applyBorder="1" applyAlignment="1" applyProtection="1">
      <alignment horizontal="right"/>
      <protection/>
    </xf>
    <xf numFmtId="166" fontId="14" fillId="33" borderId="32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59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59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59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33" borderId="0" xfId="0" applyNumberFormat="1" applyFont="1" applyFill="1" applyAlignment="1" applyProtection="1">
      <alignment/>
      <protection/>
    </xf>
    <xf numFmtId="10" fontId="14" fillId="33" borderId="0" xfId="59" applyNumberFormat="1" applyFont="1" applyFill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1" fontId="14" fillId="33" borderId="34" xfId="0" applyNumberFormat="1" applyFont="1" applyFill="1" applyBorder="1" applyAlignment="1" applyProtection="1">
      <alignment/>
      <protection/>
    </xf>
    <xf numFmtId="10" fontId="14" fillId="33" borderId="32" xfId="59" applyNumberFormat="1" applyFont="1" applyFill="1" applyBorder="1" applyAlignment="1" applyProtection="1">
      <alignment/>
      <protection/>
    </xf>
    <xf numFmtId="1" fontId="14" fillId="33" borderId="31" xfId="0" applyNumberFormat="1" applyFont="1" applyFill="1" applyBorder="1" applyAlignment="1" applyProtection="1">
      <alignment/>
      <protection/>
    </xf>
    <xf numFmtId="1" fontId="14" fillId="33" borderId="29" xfId="0" applyNumberFormat="1" applyFont="1" applyFill="1" applyBorder="1" applyAlignment="1" applyProtection="1">
      <alignment horizontal="center"/>
      <protection/>
    </xf>
    <xf numFmtId="10" fontId="14" fillId="33" borderId="10" xfId="59" applyNumberFormat="1" applyFont="1" applyFill="1" applyBorder="1" applyAlignment="1" applyProtection="1">
      <alignment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14" fillId="33" borderId="28" xfId="0" applyNumberFormat="1" applyFont="1" applyFill="1" applyBorder="1" applyAlignment="1" applyProtection="1">
      <alignment/>
      <protection/>
    </xf>
    <xf numFmtId="1" fontId="14" fillId="33" borderId="27" xfId="0" applyNumberFormat="1" applyFont="1" applyFill="1" applyBorder="1" applyAlignment="1" applyProtection="1">
      <alignment horizontal="center"/>
      <protection/>
    </xf>
    <xf numFmtId="1" fontId="14" fillId="33" borderId="27" xfId="0" applyNumberFormat="1" applyFont="1" applyFill="1" applyBorder="1" applyAlignment="1" applyProtection="1">
      <alignment/>
      <protection/>
    </xf>
    <xf numFmtId="1" fontId="14" fillId="33" borderId="13" xfId="0" applyNumberFormat="1" applyFont="1" applyFill="1" applyBorder="1" applyAlignment="1" applyProtection="1">
      <alignment horizontal="center"/>
      <protection/>
    </xf>
    <xf numFmtId="10" fontId="14" fillId="33" borderId="12" xfId="59" applyNumberFormat="1" applyFont="1" applyFill="1" applyBorder="1" applyAlignment="1" applyProtection="1">
      <alignment horizontal="center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/>
      <protection/>
    </xf>
    <xf numFmtId="1" fontId="14" fillId="33" borderId="11" xfId="0" applyNumberFormat="1" applyFont="1" applyFill="1" applyBorder="1" applyAlignment="1" applyProtection="1">
      <alignment horizontal="center"/>
      <protection/>
    </xf>
    <xf numFmtId="1" fontId="14" fillId="33" borderId="11" xfId="59" applyNumberFormat="1" applyFont="1" applyFill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 locked="0"/>
    </xf>
    <xf numFmtId="166" fontId="14" fillId="0" borderId="24" xfId="44" applyNumberFormat="1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14" fillId="35" borderId="0" xfId="0" applyNumberFormat="1" applyFont="1" applyFill="1" applyAlignment="1">
      <alignment/>
    </xf>
    <xf numFmtId="1" fontId="19" fillId="34" borderId="25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" fontId="16" fillId="33" borderId="33" xfId="0" applyNumberFormat="1" applyFont="1" applyFill="1" applyBorder="1" applyAlignment="1">
      <alignment horizontal="center"/>
    </xf>
    <xf numFmtId="166" fontId="14" fillId="0" borderId="27" xfId="44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33" xfId="0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/>
    </xf>
    <xf numFmtId="1" fontId="14" fillId="33" borderId="33" xfId="0" applyNumberFormat="1" applyFont="1" applyFill="1" applyBorder="1" applyAlignment="1">
      <alignment horizontal="right"/>
    </xf>
    <xf numFmtId="166" fontId="14" fillId="33" borderId="36" xfId="44" applyNumberFormat="1" applyFont="1" applyFill="1" applyBorder="1" applyAlignment="1">
      <alignment horizontal="center"/>
    </xf>
    <xf numFmtId="1" fontId="21" fillId="0" borderId="33" xfId="0" applyNumberFormat="1" applyFont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2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showRowColHeaders="0" tabSelected="1" showOutlineSymbols="0" zoomScale="75" zoomScaleNormal="75" zoomScaleSheetLayoutView="100" workbookViewId="0" topLeftCell="A1">
      <selection activeCell="H15" sqref="H15"/>
    </sheetView>
  </sheetViews>
  <sheetFormatPr defaultColWidth="10.625" defaultRowHeight="12.75"/>
  <cols>
    <col min="1" max="1" width="18.50390625" style="1" customWidth="1"/>
    <col min="2" max="2" width="7.00390625" style="1" bestFit="1" customWidth="1"/>
    <col min="3" max="3" width="2.00390625" style="1" customWidth="1"/>
    <col min="4" max="9" width="12.625" style="1" customWidth="1"/>
    <col min="10" max="10" width="15.625" style="1" customWidth="1"/>
    <col min="11" max="14" width="18.625" style="1" customWidth="1"/>
    <col min="15" max="15" width="10.50390625" style="1" customWidth="1"/>
    <col min="16" max="16" width="10.625" style="1" customWidth="1"/>
    <col min="17" max="18" width="6.625" style="1" customWidth="1"/>
    <col min="19" max="19" width="7.625" style="1" customWidth="1"/>
    <col min="20" max="21" width="6.625" style="1" customWidth="1"/>
    <col min="22" max="22" width="7.625" style="1" customWidth="1"/>
    <col min="23" max="23" width="6.625" style="1" customWidth="1"/>
    <col min="24" max="26" width="11.625" style="1" customWidth="1"/>
    <col min="27" max="16384" width="10.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59" t="s">
        <v>86</v>
      </c>
      <c r="I1" s="78"/>
      <c r="J1" s="78" t="s">
        <v>74</v>
      </c>
      <c r="K1" s="80"/>
      <c r="L1" s="80"/>
      <c r="M1" s="81" t="s">
        <v>75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0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80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73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79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/>
      <c r="N6" s="100"/>
      <c r="O6" s="87"/>
    </row>
    <row r="7" spans="1:15" s="83" customFormat="1" ht="15" customHeight="1">
      <c r="A7" s="99" t="s">
        <v>5</v>
      </c>
      <c r="B7" s="78"/>
      <c r="C7" s="78"/>
      <c r="D7" s="78"/>
      <c r="E7" s="78"/>
      <c r="F7" s="78"/>
      <c r="G7" s="100"/>
      <c r="H7" s="104" t="s">
        <v>6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7</v>
      </c>
      <c r="B8" s="78"/>
      <c r="C8" s="78"/>
      <c r="D8" s="78"/>
      <c r="E8" s="78"/>
      <c r="F8" s="78"/>
      <c r="G8" s="100"/>
      <c r="H8" s="108"/>
      <c r="I8" s="78"/>
      <c r="J8" s="78" t="s">
        <v>87</v>
      </c>
      <c r="K8" s="105"/>
      <c r="L8" s="109"/>
      <c r="M8" s="110" t="s">
        <v>88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89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8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 t="s">
        <v>83</v>
      </c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9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10</v>
      </c>
      <c r="I12" s="78"/>
      <c r="J12" s="78" t="s">
        <v>11</v>
      </c>
      <c r="K12" s="113"/>
      <c r="L12" s="109"/>
      <c r="M12" s="104"/>
      <c r="N12" s="100"/>
      <c r="O12" s="87"/>
    </row>
    <row r="13" spans="1:15" s="83" customFormat="1" ht="15" customHeight="1">
      <c r="A13" s="114" t="s">
        <v>12</v>
      </c>
      <c r="B13" s="85" t="s">
        <v>13</v>
      </c>
      <c r="C13" s="85"/>
      <c r="D13" s="78"/>
      <c r="E13" s="91" t="s">
        <v>14</v>
      </c>
      <c r="F13" s="78"/>
      <c r="G13" s="115" t="s">
        <v>15</v>
      </c>
      <c r="H13" s="104" t="s">
        <v>67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4" t="s">
        <v>16</v>
      </c>
      <c r="B14" s="85" t="s">
        <v>17</v>
      </c>
      <c r="C14" s="85"/>
      <c r="D14" s="78"/>
      <c r="E14" s="91" t="s">
        <v>18</v>
      </c>
      <c r="F14" s="78"/>
      <c r="G14" s="115" t="s">
        <v>19</v>
      </c>
      <c r="H14" s="261" t="s">
        <v>82</v>
      </c>
      <c r="I14" s="78"/>
      <c r="J14" s="78"/>
      <c r="K14" s="105"/>
      <c r="L14" s="103"/>
      <c r="M14" s="116"/>
      <c r="N14" s="100"/>
      <c r="O14" s="87"/>
    </row>
    <row r="15" spans="1:15" s="83" customFormat="1" ht="15" customHeight="1">
      <c r="A15" s="114" t="s">
        <v>20</v>
      </c>
      <c r="B15" s="91" t="s">
        <v>63</v>
      </c>
      <c r="C15" s="85"/>
      <c r="D15" s="78"/>
      <c r="E15" s="91" t="s">
        <v>21</v>
      </c>
      <c r="F15" s="78"/>
      <c r="G15" s="115" t="s">
        <v>22</v>
      </c>
      <c r="H15" s="104" t="s">
        <v>96</v>
      </c>
      <c r="I15" s="78"/>
      <c r="J15" s="78"/>
      <c r="K15" s="105"/>
      <c r="L15" s="103"/>
      <c r="M15" s="116"/>
      <c r="N15" s="100"/>
      <c r="O15" s="87"/>
    </row>
    <row r="16" spans="1:15" s="83" customFormat="1" ht="15" customHeight="1">
      <c r="A16" s="114"/>
      <c r="B16" s="91"/>
      <c r="C16" s="91"/>
      <c r="D16" s="78"/>
      <c r="E16" s="91" t="s">
        <v>24</v>
      </c>
      <c r="F16" s="78"/>
      <c r="G16" s="115" t="s">
        <v>24</v>
      </c>
      <c r="H16" s="104" t="s">
        <v>23</v>
      </c>
      <c r="I16" s="117"/>
      <c r="J16" s="117"/>
      <c r="K16" s="118"/>
      <c r="L16" s="103"/>
      <c r="M16" s="107"/>
      <c r="N16" s="100"/>
      <c r="O16" s="87"/>
    </row>
    <row r="17" spans="1:26" s="83" customFormat="1" ht="15" customHeight="1">
      <c r="A17" s="119">
        <f>K5</f>
        <v>0</v>
      </c>
      <c r="B17" s="120">
        <f>I34</f>
        <v>0</v>
      </c>
      <c r="C17" s="121"/>
      <c r="D17" s="122"/>
      <c r="E17" s="123" t="str">
        <f>IF(B17=0,"0",A17/B17)</f>
        <v>0</v>
      </c>
      <c r="F17" s="124" t="s">
        <v>25</v>
      </c>
      <c r="G17" s="125">
        <f>E17*1.25</f>
        <v>0</v>
      </c>
      <c r="H17" s="126" t="s">
        <v>68</v>
      </c>
      <c r="I17" s="122"/>
      <c r="J17" s="122"/>
      <c r="K17" s="127">
        <f>+K5-SUM(K6:K16)</f>
        <v>0</v>
      </c>
      <c r="L17" s="111"/>
      <c r="M17" s="124"/>
      <c r="N17" s="128"/>
      <c r="O17" s="8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0"/>
      <c r="M18" s="107"/>
      <c r="N18" s="130"/>
      <c r="O18" s="131"/>
    </row>
    <row r="19" spans="1:15" s="83" customFormat="1" ht="15" customHeight="1">
      <c r="A19" s="78"/>
      <c r="B19" s="78"/>
      <c r="C19" s="78"/>
      <c r="D19" s="132"/>
      <c r="E19" s="133"/>
      <c r="F19" s="133" t="s">
        <v>26</v>
      </c>
      <c r="G19" s="133"/>
      <c r="H19" s="133"/>
      <c r="I19" s="133"/>
      <c r="J19" s="134" t="s">
        <v>27</v>
      </c>
      <c r="K19" s="132" t="s">
        <v>76</v>
      </c>
      <c r="L19" s="133"/>
      <c r="M19" s="133"/>
      <c r="N19" s="134"/>
      <c r="O19" s="135"/>
    </row>
    <row r="20" spans="1:16" s="83" customFormat="1" ht="15" customHeight="1">
      <c r="A20" s="136" t="s">
        <v>28</v>
      </c>
      <c r="B20" s="137" t="s">
        <v>29</v>
      </c>
      <c r="C20" s="136"/>
      <c r="D20" s="94"/>
      <c r="E20" s="138" t="s">
        <v>91</v>
      </c>
      <c r="F20" s="94"/>
      <c r="G20" s="94"/>
      <c r="H20" s="138" t="s">
        <v>30</v>
      </c>
      <c r="I20" s="94"/>
      <c r="J20" s="139"/>
      <c r="K20" s="136" t="s">
        <v>15</v>
      </c>
      <c r="L20" s="136" t="s">
        <v>31</v>
      </c>
      <c r="M20" s="136" t="s">
        <v>19</v>
      </c>
      <c r="N20" s="136" t="s">
        <v>19</v>
      </c>
      <c r="O20" s="140"/>
      <c r="P20" s="141"/>
    </row>
    <row r="21" spans="1:15" s="83" customFormat="1" ht="15" customHeight="1">
      <c r="A21" s="142" t="s">
        <v>84</v>
      </c>
      <c r="B21" s="115" t="s">
        <v>32</v>
      </c>
      <c r="C21" s="142"/>
      <c r="D21" s="128"/>
      <c r="E21" s="143" t="s">
        <v>33</v>
      </c>
      <c r="F21" s="128"/>
      <c r="G21" s="144"/>
      <c r="H21" s="145" t="s">
        <v>63</v>
      </c>
      <c r="I21" s="128"/>
      <c r="J21" s="142" t="s">
        <v>71</v>
      </c>
      <c r="K21" s="142" t="s">
        <v>34</v>
      </c>
      <c r="L21" s="142" t="s">
        <v>34</v>
      </c>
      <c r="M21" s="142" t="s">
        <v>35</v>
      </c>
      <c r="N21" s="142" t="s">
        <v>35</v>
      </c>
      <c r="O21" s="140"/>
    </row>
    <row r="22" spans="1:26" s="83" customFormat="1" ht="15" customHeight="1">
      <c r="A22" s="142" t="s">
        <v>90</v>
      </c>
      <c r="B22" s="115" t="s">
        <v>36</v>
      </c>
      <c r="C22" s="115"/>
      <c r="D22" s="139"/>
      <c r="E22" s="139"/>
      <c r="F22" s="139"/>
      <c r="G22" s="139"/>
      <c r="H22" s="139"/>
      <c r="I22" s="139"/>
      <c r="J22" s="142" t="s">
        <v>37</v>
      </c>
      <c r="K22" s="142" t="s">
        <v>38</v>
      </c>
      <c r="L22" s="142" t="s">
        <v>38</v>
      </c>
      <c r="M22" s="142" t="s">
        <v>39</v>
      </c>
      <c r="N22" s="142" t="s">
        <v>40</v>
      </c>
      <c r="O22" s="14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15" s="83" customFormat="1" ht="15" customHeight="1">
      <c r="A23" s="142" t="s">
        <v>85</v>
      </c>
      <c r="B23" s="91"/>
      <c r="C23" s="142"/>
      <c r="D23" s="142" t="s">
        <v>41</v>
      </c>
      <c r="E23" s="142" t="s">
        <v>42</v>
      </c>
      <c r="F23" s="142" t="s">
        <v>43</v>
      </c>
      <c r="G23" s="142" t="s">
        <v>41</v>
      </c>
      <c r="H23" s="142" t="s">
        <v>42</v>
      </c>
      <c r="I23" s="142" t="s">
        <v>43</v>
      </c>
      <c r="J23" s="142" t="s">
        <v>72</v>
      </c>
      <c r="K23" s="142" t="s">
        <v>19</v>
      </c>
      <c r="L23" s="142" t="s">
        <v>19</v>
      </c>
      <c r="M23" s="142" t="s">
        <v>44</v>
      </c>
      <c r="N23" s="142" t="s">
        <v>44</v>
      </c>
      <c r="O23" s="140"/>
    </row>
    <row r="24" spans="1:15" s="83" customFormat="1" ht="15" customHeight="1">
      <c r="A24" s="146">
        <v>1</v>
      </c>
      <c r="B24" s="91"/>
      <c r="C24" s="147" t="s">
        <v>66</v>
      </c>
      <c r="D24" s="146">
        <v>2</v>
      </c>
      <c r="E24" s="146">
        <v>3</v>
      </c>
      <c r="F24" s="146">
        <v>4</v>
      </c>
      <c r="G24" s="146">
        <v>5</v>
      </c>
      <c r="H24" s="146">
        <v>6</v>
      </c>
      <c r="I24" s="146">
        <v>7</v>
      </c>
      <c r="J24" s="146">
        <v>8</v>
      </c>
      <c r="K24" s="146">
        <v>9</v>
      </c>
      <c r="L24" s="146">
        <v>10</v>
      </c>
      <c r="M24" s="146" t="s">
        <v>69</v>
      </c>
      <c r="N24" s="146" t="s">
        <v>70</v>
      </c>
      <c r="O24" s="140"/>
    </row>
    <row r="25" spans="1:15" s="157" customFormat="1" ht="15" customHeight="1">
      <c r="A25" s="148"/>
      <c r="B25" s="149"/>
      <c r="C25" s="149"/>
      <c r="D25" s="150"/>
      <c r="E25" s="150"/>
      <c r="F25" s="151">
        <f>IF(D25=0,"",D25+E25)</f>
      </c>
      <c r="G25" s="150"/>
      <c r="H25" s="150"/>
      <c r="I25" s="151">
        <f>IF(G25=0,"",G25+H25)</f>
      </c>
      <c r="J25" s="152">
        <f aca="true" t="shared" si="0" ref="J25:J32">IF(I25="","",I25/F25)</f>
      </c>
      <c r="K25" s="153">
        <f aca="true" t="shared" si="1" ref="K25:K32">ROUND(IF(B25="Y",IF(J25&lt;$J$80,0,I25*$G$17),),0)</f>
        <v>0</v>
      </c>
      <c r="L25" s="154">
        <f>IF(OR($O$35="Y",$O$81="Y"),IF(B25="Y",IF(J25&lt;$J$80,0,K25+$K$81*'Per-pupil Allocations'!B6/'Per-pupil Allocations'!$B$40),0),K25)</f>
        <v>0</v>
      </c>
      <c r="M25" s="155">
        <f aca="true" t="shared" si="2" ref="M25:M32">IF(B25="Y",$L25*G25/$I25,"")</f>
      </c>
      <c r="N25" s="155">
        <f>IF(B25="Y",$L25*H25/$I25,"")</f>
      </c>
      <c r="O25" s="156"/>
    </row>
    <row r="26" spans="1:15" s="83" customFormat="1" ht="15" customHeight="1">
      <c r="A26" s="158"/>
      <c r="B26" s="159"/>
      <c r="C26" s="159"/>
      <c r="D26" s="160"/>
      <c r="E26" s="160"/>
      <c r="F26" s="151">
        <f aca="true" t="shared" si="3" ref="F26:F32">IF(D26=0,"",D26+E26)</f>
      </c>
      <c r="G26" s="160"/>
      <c r="H26" s="160"/>
      <c r="I26" s="151">
        <f aca="true" t="shared" si="4" ref="I26:I32">IF(G26=0,"",G26+H26)</f>
      </c>
      <c r="J26" s="152">
        <f t="shared" si="0"/>
      </c>
      <c r="K26" s="153">
        <f t="shared" si="1"/>
        <v>0</v>
      </c>
      <c r="L26" s="154">
        <f>IF(OR($O$35="Y",$O$81="Y"),IF(B26="Y",IF(J26&lt;$J$80,0,K26+$K$81*'Per-pupil Allocations'!B7/'Per-pupil Allocations'!$B$40),0),K26)</f>
        <v>0</v>
      </c>
      <c r="M26" s="155">
        <f t="shared" si="2"/>
      </c>
      <c r="N26" s="155">
        <f>IF(B26="Y",$L26*H26/$I26,"")</f>
      </c>
      <c r="O26" s="156"/>
    </row>
    <row r="27" spans="1:15" s="83" customFormat="1" ht="15" customHeight="1">
      <c r="A27" s="158"/>
      <c r="B27" s="159"/>
      <c r="C27" s="159"/>
      <c r="D27" s="160"/>
      <c r="E27" s="160"/>
      <c r="F27" s="151">
        <f t="shared" si="3"/>
      </c>
      <c r="G27" s="160"/>
      <c r="H27" s="160"/>
      <c r="I27" s="151">
        <f t="shared" si="4"/>
      </c>
      <c r="J27" s="152">
        <f t="shared" si="0"/>
      </c>
      <c r="K27" s="153">
        <f t="shared" si="1"/>
        <v>0</v>
      </c>
      <c r="L27" s="154">
        <f>IF(OR($O$35="Y",$O$81="Y"),IF(B27="Y",IF(J27&lt;$J$80,0,K27+$K$81*'Per-pupil Allocations'!B8/'Per-pupil Allocations'!$B$40),0),K27)</f>
        <v>0</v>
      </c>
      <c r="M27" s="155">
        <f t="shared" si="2"/>
      </c>
      <c r="N27" s="155">
        <f>IF($B27="Y",$L27*H27/$I27,"")</f>
      </c>
      <c r="O27" s="156"/>
    </row>
    <row r="28" spans="1:15" s="83" customFormat="1" ht="15" customHeight="1">
      <c r="A28" s="158"/>
      <c r="B28" s="159"/>
      <c r="C28" s="159"/>
      <c r="D28" s="160"/>
      <c r="E28" s="160"/>
      <c r="F28" s="151">
        <f t="shared" si="3"/>
      </c>
      <c r="G28" s="160"/>
      <c r="H28" s="160"/>
      <c r="I28" s="151">
        <f t="shared" si="4"/>
      </c>
      <c r="J28" s="152">
        <f t="shared" si="0"/>
      </c>
      <c r="K28" s="153">
        <f t="shared" si="1"/>
        <v>0</v>
      </c>
      <c r="L28" s="154">
        <f>IF(OR($O$35="Y",$O$81="Y"),IF(B28="Y",IF(J28&lt;$J$80,0,K28+$K$81*'Per-pupil Allocations'!B9/'Per-pupil Allocations'!$B$40),0),K28)</f>
        <v>0</v>
      </c>
      <c r="M28" s="155">
        <f t="shared" si="2"/>
      </c>
      <c r="N28" s="155">
        <f>IF(B28="Y",$L28*H28/$I28,"")</f>
      </c>
      <c r="O28" s="156"/>
    </row>
    <row r="29" spans="1:15" s="83" customFormat="1" ht="15" customHeight="1">
      <c r="A29" s="158"/>
      <c r="B29" s="159"/>
      <c r="C29" s="159"/>
      <c r="D29" s="160"/>
      <c r="E29" s="160"/>
      <c r="F29" s="151">
        <f t="shared" si="3"/>
      </c>
      <c r="G29" s="160"/>
      <c r="H29" s="160"/>
      <c r="I29" s="151">
        <f t="shared" si="4"/>
      </c>
      <c r="J29" s="152">
        <f t="shared" si="0"/>
      </c>
      <c r="K29" s="153">
        <f t="shared" si="1"/>
        <v>0</v>
      </c>
      <c r="L29" s="154">
        <f>IF(OR($O$35="Y",$O$81="Y"),IF(B29="Y",IF(J29&lt;$J$80,0,K29+$K$81*'Per-pupil Allocations'!B10/'Per-pupil Allocations'!$B$40),0),K29)</f>
        <v>0</v>
      </c>
      <c r="M29" s="155">
        <f t="shared" si="2"/>
      </c>
      <c r="N29" s="155">
        <f>IF(B29="Y",$L29*H29/$I29,"")</f>
      </c>
      <c r="O29" s="156"/>
    </row>
    <row r="30" spans="1:15" s="83" customFormat="1" ht="15" customHeight="1">
      <c r="A30" s="158"/>
      <c r="B30" s="159"/>
      <c r="C30" s="159"/>
      <c r="D30" s="160"/>
      <c r="E30" s="160"/>
      <c r="F30" s="151">
        <f t="shared" si="3"/>
      </c>
      <c r="G30" s="160"/>
      <c r="H30" s="160"/>
      <c r="I30" s="151">
        <f t="shared" si="4"/>
      </c>
      <c r="J30" s="152">
        <f t="shared" si="0"/>
      </c>
      <c r="K30" s="153">
        <f t="shared" si="1"/>
        <v>0</v>
      </c>
      <c r="L30" s="154">
        <f>IF(OR($O$35="Y",$O$81="Y"),IF(B30="Y",IF(J30&lt;$J$80,0,K30+$K$81*'Per-pupil Allocations'!B11/'Per-pupil Allocations'!$B$40),0),K30)</f>
        <v>0</v>
      </c>
      <c r="M30" s="155">
        <f t="shared" si="2"/>
      </c>
      <c r="N30" s="155">
        <f>IF(B30="Y",$L30*H30/$I30,"")</f>
      </c>
      <c r="O30" s="156"/>
    </row>
    <row r="31" spans="1:15" s="83" customFormat="1" ht="15" customHeight="1">
      <c r="A31" s="158"/>
      <c r="B31" s="159"/>
      <c r="C31" s="159"/>
      <c r="D31" s="160"/>
      <c r="E31" s="160"/>
      <c r="F31" s="151">
        <f t="shared" si="3"/>
      </c>
      <c r="G31" s="160"/>
      <c r="H31" s="160"/>
      <c r="I31" s="151">
        <f t="shared" si="4"/>
      </c>
      <c r="J31" s="152">
        <f t="shared" si="0"/>
      </c>
      <c r="K31" s="153">
        <f t="shared" si="1"/>
        <v>0</v>
      </c>
      <c r="L31" s="154">
        <f>IF(OR($O$35="Y",$O$81="Y"),IF(B31="Y",IF(J31&lt;$J$80,0,K31+$K$81*'Per-pupil Allocations'!B12/'Per-pupil Allocations'!$B$40),0),K31)</f>
        <v>0</v>
      </c>
      <c r="M31" s="155">
        <f t="shared" si="2"/>
      </c>
      <c r="N31" s="155">
        <f>IF(B31="Y",$L31*H31/$I31,"")</f>
      </c>
      <c r="O31" s="156"/>
    </row>
    <row r="32" spans="1:15" s="83" customFormat="1" ht="15" customHeight="1">
      <c r="A32" s="158"/>
      <c r="B32" s="159"/>
      <c r="C32" s="159"/>
      <c r="D32" s="160"/>
      <c r="E32" s="160"/>
      <c r="F32" s="151">
        <f t="shared" si="3"/>
      </c>
      <c r="G32" s="160"/>
      <c r="H32" s="160"/>
      <c r="I32" s="151">
        <f t="shared" si="4"/>
      </c>
      <c r="J32" s="152">
        <f t="shared" si="0"/>
      </c>
      <c r="K32" s="153">
        <f t="shared" si="1"/>
        <v>0</v>
      </c>
      <c r="L32" s="154">
        <f>IF(OR($O$35="Y",$O$81="Y"),IF(B32="Y",IF(J32&lt;$J$80,0,K32+$K$81*'Per-pupil Allocations'!B13/'Per-pupil Allocations'!$B$40),0),K32)</f>
        <v>0</v>
      </c>
      <c r="M32" s="155">
        <f t="shared" si="2"/>
      </c>
      <c r="N32" s="155">
        <f>IF(B32="Y",$L32*H32/$I32,"")</f>
      </c>
      <c r="O32" s="156"/>
    </row>
    <row r="33" spans="1:15" s="83" customFormat="1" ht="15" customHeight="1">
      <c r="A33" s="161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2"/>
      <c r="C33" s="162"/>
      <c r="D33" s="163"/>
      <c r="E33" s="163"/>
      <c r="F33" s="163"/>
      <c r="G33" s="163"/>
      <c r="H33" s="163"/>
      <c r="I33" s="164"/>
      <c r="J33" s="165"/>
      <c r="K33" s="166"/>
      <c r="L33" s="167"/>
      <c r="M33" s="163"/>
      <c r="N33" s="168"/>
      <c r="O33" s="169"/>
    </row>
    <row r="34" spans="1:15" s="83" customFormat="1" ht="15" customHeight="1">
      <c r="A34" s="132" t="s">
        <v>45</v>
      </c>
      <c r="B34" s="170"/>
      <c r="C34" s="170"/>
      <c r="D34" s="171">
        <f>SUM($D$25:$D$32,$D$54:$D$78)</f>
        <v>0</v>
      </c>
      <c r="E34" s="171">
        <f>SUM($E$25:$E$32,$E$54:$E$78)</f>
        <v>0</v>
      </c>
      <c r="F34" s="171">
        <f>SUM($F$25:$F$32,$F$54:$F$78)</f>
        <v>0</v>
      </c>
      <c r="G34" s="171">
        <f>SUM($G$25:$G$32,$G$54:$G$78)</f>
        <v>0</v>
      </c>
      <c r="H34" s="171">
        <f>SUM($H$25:$H$32,$H$54:$H$78)</f>
        <v>0</v>
      </c>
      <c r="I34" s="171">
        <f>SUM($I$25:$I$32,$I$54:$I$78)</f>
        <v>0</v>
      </c>
      <c r="J34" s="172">
        <f>IF($I$80=0,0,$I$80/$F$80)</f>
        <v>0</v>
      </c>
      <c r="K34" s="173">
        <f>SUM($K$25:$K$32,$K$54:$K$78)</f>
        <v>0</v>
      </c>
      <c r="L34" s="174">
        <f>SUM($L$25:$L$32,$L$54:$L$78)</f>
        <v>0</v>
      </c>
      <c r="M34" s="174">
        <f>SUM($M$25:$M$32,$M$54:$M$78)</f>
        <v>0</v>
      </c>
      <c r="N34" s="174">
        <f>SUM($N$25:$N$32,$N$54:$N$78)</f>
        <v>0</v>
      </c>
      <c r="O34" s="175"/>
    </row>
    <row r="35" spans="1:15" s="83" customFormat="1" ht="15" customHeight="1" thickBot="1">
      <c r="A35" s="176"/>
      <c r="B35" s="177"/>
      <c r="C35" s="177"/>
      <c r="D35" s="178"/>
      <c r="E35" s="178"/>
      <c r="F35" s="178"/>
      <c r="G35" s="178"/>
      <c r="H35" s="179"/>
      <c r="I35" s="179"/>
      <c r="J35" s="180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1">
        <f>$K$17-$K$80</f>
        <v>0</v>
      </c>
      <c r="L35" s="182">
        <f>+K17-L34</f>
        <v>0</v>
      </c>
      <c r="M35" s="183"/>
      <c r="N35" s="184">
        <f>IF($K$35=0,"",IF($K$35&lt;0.5,"You must select N","Distribute proportionally? Y/N"))</f>
      </c>
      <c r="O35" s="185"/>
    </row>
    <row r="36" spans="1:15" s="83" customFormat="1" ht="15" customHeight="1" thickTop="1">
      <c r="A36" s="176"/>
      <c r="B36" s="186"/>
      <c r="C36" s="186"/>
      <c r="D36" s="187"/>
      <c r="E36" s="187"/>
      <c r="F36" s="187"/>
      <c r="G36" s="187"/>
      <c r="H36" s="188"/>
      <c r="I36" s="188"/>
      <c r="J36" s="189"/>
      <c r="K36" s="190"/>
      <c r="L36" s="191"/>
      <c r="M36" s="191"/>
      <c r="N36" s="192"/>
      <c r="O36" s="193"/>
    </row>
    <row r="37" spans="1:15" s="83" customFormat="1" ht="15" customHeight="1">
      <c r="A37" s="176"/>
      <c r="B37" s="186"/>
      <c r="C37" s="186"/>
      <c r="D37" s="187"/>
      <c r="E37" s="187"/>
      <c r="F37" s="187"/>
      <c r="G37" s="187"/>
      <c r="H37" s="188"/>
      <c r="I37" s="194"/>
      <c r="J37" s="195"/>
      <c r="K37" s="196" t="str">
        <f>IF(L35&lt;0,"Can't Allot More than the Balance of",IF(L35&gt;0,"Must Allot This Balance"," "))</f>
        <v> </v>
      </c>
      <c r="L37" s="197" t="str">
        <f>IF(L35&lt;0,K17,IF(L35&gt;0,L35," "))</f>
        <v> </v>
      </c>
      <c r="M37" s="191"/>
      <c r="N37" s="198"/>
      <c r="O37" s="193"/>
    </row>
    <row r="38" spans="1:15" s="83" customFormat="1" ht="15" customHeight="1">
      <c r="A38" s="199" t="s">
        <v>92</v>
      </c>
      <c r="B38" s="186"/>
      <c r="C38" s="186"/>
      <c r="D38" s="187"/>
      <c r="E38" s="187"/>
      <c r="F38" s="187"/>
      <c r="G38" s="187"/>
      <c r="H38" s="188"/>
      <c r="I38" s="200"/>
      <c r="J38" s="201"/>
      <c r="K38" s="202"/>
      <c r="L38" s="203"/>
      <c r="M38" s="191"/>
      <c r="N38" s="198"/>
      <c r="O38" s="193"/>
    </row>
    <row r="39" spans="2:15" s="204" customFormat="1" ht="15" customHeight="1">
      <c r="B39" s="205"/>
      <c r="C39" s="205"/>
      <c r="D39" s="206"/>
      <c r="E39" s="206"/>
      <c r="F39" s="206"/>
      <c r="G39" s="206"/>
      <c r="H39" s="207"/>
      <c r="I39" s="208"/>
      <c r="J39" s="209"/>
      <c r="K39" s="210"/>
      <c r="L39" s="211"/>
      <c r="M39" s="212"/>
      <c r="N39" s="213"/>
      <c r="O39" s="214"/>
    </row>
    <row r="40" spans="1:15" s="204" customFormat="1" ht="15" customHeight="1">
      <c r="A40" s="204" t="s">
        <v>93</v>
      </c>
      <c r="B40" s="205"/>
      <c r="C40" s="205"/>
      <c r="D40" s="206"/>
      <c r="E40" s="206"/>
      <c r="F40" s="206"/>
      <c r="G40" s="206"/>
      <c r="H40" s="207"/>
      <c r="I40" s="208"/>
      <c r="J40" s="209"/>
      <c r="K40" s="210"/>
      <c r="L40" s="211"/>
      <c r="M40" s="212"/>
      <c r="N40" s="213"/>
      <c r="O40" s="214"/>
    </row>
    <row r="41" spans="1:15" s="204" customFormat="1" ht="15" customHeight="1">
      <c r="A41" s="215" t="s">
        <v>81</v>
      </c>
      <c r="C41" s="205"/>
      <c r="D41" s="206"/>
      <c r="E41" s="206"/>
      <c r="F41" s="206"/>
      <c r="G41" s="206"/>
      <c r="H41" s="207"/>
      <c r="I41" s="208"/>
      <c r="J41" s="209"/>
      <c r="K41" s="210"/>
      <c r="L41" s="211"/>
      <c r="M41" s="212"/>
      <c r="N41" s="213"/>
      <c r="O41" s="214"/>
    </row>
    <row r="42" spans="1:15" s="204" customFormat="1" ht="15" customHeight="1">
      <c r="A42" s="216" t="s">
        <v>94</v>
      </c>
      <c r="C42" s="205"/>
      <c r="D42" s="206"/>
      <c r="E42" s="206"/>
      <c r="F42" s="206"/>
      <c r="G42" s="206"/>
      <c r="H42" s="207"/>
      <c r="I42" s="208"/>
      <c r="J42" s="209"/>
      <c r="K42" s="210"/>
      <c r="L42" s="211"/>
      <c r="M42" s="212"/>
      <c r="N42" s="213"/>
      <c r="O42" s="214"/>
    </row>
    <row r="43" spans="2:15" s="204" customFormat="1" ht="15" customHeight="1">
      <c r="B43" s="216"/>
      <c r="C43" s="205"/>
      <c r="D43" s="206"/>
      <c r="E43" s="206"/>
      <c r="F43" s="206"/>
      <c r="G43" s="206"/>
      <c r="H43" s="207"/>
      <c r="I43" s="208"/>
      <c r="J43" s="209"/>
      <c r="K43" s="210"/>
      <c r="L43" s="211"/>
      <c r="M43" s="212"/>
      <c r="N43" s="213"/>
      <c r="O43" s="214"/>
    </row>
    <row r="44" spans="1:15" s="83" customFormat="1" ht="15" customHeight="1">
      <c r="A44" s="176"/>
      <c r="B44" s="186"/>
      <c r="C44" s="186"/>
      <c r="D44" s="187"/>
      <c r="E44" s="187"/>
      <c r="F44" s="187"/>
      <c r="G44" s="187"/>
      <c r="H44" s="188"/>
      <c r="I44" s="188"/>
      <c r="J44" s="189"/>
      <c r="K44" s="198"/>
      <c r="L44" s="217"/>
      <c r="M44" s="191"/>
      <c r="N44" s="198"/>
      <c r="O44" s="193"/>
    </row>
    <row r="45" spans="1:15" s="83" customFormat="1" ht="15" customHeight="1">
      <c r="A45" s="191"/>
      <c r="B45" s="79" t="s">
        <v>46</v>
      </c>
      <c r="C45" s="79"/>
      <c r="D45" s="218"/>
      <c r="E45" s="219"/>
      <c r="F45" s="218"/>
      <c r="G45" s="218"/>
      <c r="H45" s="218"/>
      <c r="I45" s="218"/>
      <c r="J45" s="220"/>
      <c r="K45" s="221"/>
      <c r="L45" s="222"/>
      <c r="M45" s="218"/>
      <c r="N45" s="188"/>
      <c r="O45" s="191"/>
    </row>
    <row r="46" spans="1:15" s="83" customFormat="1" ht="15" customHeight="1">
      <c r="A46" s="191"/>
      <c r="B46" s="176"/>
      <c r="C46" s="176"/>
      <c r="D46" s="218"/>
      <c r="E46" s="218"/>
      <c r="F46" s="218"/>
      <c r="G46" s="218"/>
      <c r="H46" s="218"/>
      <c r="I46" s="218"/>
      <c r="J46" s="220"/>
      <c r="K46" s="218"/>
      <c r="L46" s="221"/>
      <c r="M46" s="218"/>
      <c r="N46" s="188"/>
      <c r="O46" s="191"/>
    </row>
    <row r="47" spans="1:15" s="83" customFormat="1" ht="15" customHeight="1">
      <c r="A47" s="84" t="s">
        <v>80</v>
      </c>
      <c r="B47" s="78"/>
      <c r="C47" s="78"/>
      <c r="D47" s="223"/>
      <c r="E47" s="223"/>
      <c r="F47" s="223"/>
      <c r="G47" s="223"/>
      <c r="H47" s="223"/>
      <c r="I47" s="223"/>
      <c r="J47" s="224"/>
      <c r="K47" s="223"/>
      <c r="L47" s="223"/>
      <c r="M47" s="223"/>
      <c r="N47" s="225"/>
      <c r="O47" s="131"/>
    </row>
    <row r="48" spans="1:15" s="83" customFormat="1" ht="15" customHeight="1">
      <c r="A48" s="78"/>
      <c r="B48" s="78"/>
      <c r="C48" s="78"/>
      <c r="D48" s="226"/>
      <c r="E48" s="194"/>
      <c r="F48" s="194" t="s">
        <v>26</v>
      </c>
      <c r="G48" s="194"/>
      <c r="H48" s="194"/>
      <c r="I48" s="194"/>
      <c r="J48" s="227" t="s">
        <v>27</v>
      </c>
      <c r="K48" s="132" t="s">
        <v>76</v>
      </c>
      <c r="L48" s="194"/>
      <c r="M48" s="194"/>
      <c r="N48" s="194"/>
      <c r="O48" s="131"/>
    </row>
    <row r="49" spans="1:15" s="83" customFormat="1" ht="15" customHeight="1">
      <c r="A49" s="136" t="s">
        <v>28</v>
      </c>
      <c r="B49" s="137" t="s">
        <v>29</v>
      </c>
      <c r="C49" s="136"/>
      <c r="D49" s="228"/>
      <c r="E49" s="229" t="s">
        <v>91</v>
      </c>
      <c r="F49" s="228"/>
      <c r="G49" s="228"/>
      <c r="H49" s="229" t="s">
        <v>77</v>
      </c>
      <c r="I49" s="228"/>
      <c r="J49" s="230"/>
      <c r="K49" s="231" t="s">
        <v>15</v>
      </c>
      <c r="L49" s="231" t="s">
        <v>31</v>
      </c>
      <c r="M49" s="231" t="s">
        <v>19</v>
      </c>
      <c r="N49" s="231" t="s">
        <v>19</v>
      </c>
      <c r="O49" s="232"/>
    </row>
    <row r="50" spans="1:15" s="83" customFormat="1" ht="15" customHeight="1">
      <c r="A50" s="142" t="s">
        <v>84</v>
      </c>
      <c r="B50" s="115" t="s">
        <v>32</v>
      </c>
      <c r="C50" s="142"/>
      <c r="D50" s="233"/>
      <c r="E50" s="234" t="s">
        <v>33</v>
      </c>
      <c r="F50" s="233"/>
      <c r="G50" s="235"/>
      <c r="H50" s="236" t="s">
        <v>78</v>
      </c>
      <c r="I50" s="233"/>
      <c r="J50" s="237" t="s">
        <v>71</v>
      </c>
      <c r="K50" s="238" t="s">
        <v>34</v>
      </c>
      <c r="L50" s="238" t="s">
        <v>34</v>
      </c>
      <c r="M50" s="238" t="s">
        <v>35</v>
      </c>
      <c r="N50" s="238" t="s">
        <v>35</v>
      </c>
      <c r="O50" s="232"/>
    </row>
    <row r="51" spans="1:26" s="83" customFormat="1" ht="15" customHeight="1">
      <c r="A51" s="142" t="s">
        <v>90</v>
      </c>
      <c r="B51" s="115" t="s">
        <v>36</v>
      </c>
      <c r="C51" s="115"/>
      <c r="D51" s="239"/>
      <c r="E51" s="239"/>
      <c r="F51" s="239"/>
      <c r="G51" s="239"/>
      <c r="H51" s="239"/>
      <c r="I51" s="239"/>
      <c r="J51" s="237" t="s">
        <v>37</v>
      </c>
      <c r="K51" s="238" t="s">
        <v>38</v>
      </c>
      <c r="L51" s="238" t="s">
        <v>38</v>
      </c>
      <c r="M51" s="238" t="s">
        <v>39</v>
      </c>
      <c r="N51" s="238" t="s">
        <v>40</v>
      </c>
      <c r="O51" s="232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15" s="83" customFormat="1" ht="15" customHeight="1">
      <c r="A52" s="142" t="s">
        <v>85</v>
      </c>
      <c r="B52" s="91"/>
      <c r="C52" s="142"/>
      <c r="D52" s="238" t="s">
        <v>41</v>
      </c>
      <c r="E52" s="238" t="s">
        <v>42</v>
      </c>
      <c r="F52" s="238" t="s">
        <v>43</v>
      </c>
      <c r="G52" s="238" t="s">
        <v>41</v>
      </c>
      <c r="H52" s="238" t="s">
        <v>42</v>
      </c>
      <c r="I52" s="238" t="s">
        <v>43</v>
      </c>
      <c r="J52" s="237" t="s">
        <v>72</v>
      </c>
      <c r="K52" s="238" t="s">
        <v>19</v>
      </c>
      <c r="L52" s="238" t="s">
        <v>19</v>
      </c>
      <c r="M52" s="238" t="s">
        <v>44</v>
      </c>
      <c r="N52" s="238" t="s">
        <v>44</v>
      </c>
      <c r="O52" s="232"/>
    </row>
    <row r="53" spans="1:15" s="83" customFormat="1" ht="15" customHeight="1">
      <c r="A53" s="146">
        <v>1</v>
      </c>
      <c r="B53" s="91"/>
      <c r="C53" s="147" t="s">
        <v>66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0">
        <v>7</v>
      </c>
      <c r="J53" s="241">
        <v>8</v>
      </c>
      <c r="K53" s="240">
        <v>9</v>
      </c>
      <c r="L53" s="240">
        <v>10</v>
      </c>
      <c r="M53" s="240" t="s">
        <v>69</v>
      </c>
      <c r="N53" s="240" t="s">
        <v>70</v>
      </c>
      <c r="O53" s="232"/>
    </row>
    <row r="54" spans="1:16" s="83" customFormat="1" ht="15" customHeight="1">
      <c r="A54" s="158"/>
      <c r="B54" s="242"/>
      <c r="C54" s="242"/>
      <c r="D54" s="160"/>
      <c r="E54" s="160"/>
      <c r="F54" s="151">
        <f>IF(D54=0,"",D54+E54)</f>
      </c>
      <c r="G54" s="160"/>
      <c r="H54" s="160"/>
      <c r="I54" s="151">
        <f aca="true" t="shared" si="5" ref="I54:I78">IF(G54=0,"",G54+H54)</f>
      </c>
      <c r="J54" s="152">
        <f aca="true" t="shared" si="6" ref="J54:J78">IF(I54="","",I54/F54)</f>
      </c>
      <c r="K54" s="153">
        <f aca="true" t="shared" si="7" ref="K54:K78">ROUND(IF(B54="Y",IF(J54&lt;$J$80,0,I54*$G$17),),0)</f>
        <v>0</v>
      </c>
      <c r="L54" s="154">
        <f>IF(OR($O$35="Y",$O$81="Y"),IF(B54="Y",IF(J54&lt;$J$80,0,K54+$K$81*'Per-pupil Allocations'!B14/'Per-pupil Allocations'!$B$40),0),K54)</f>
        <v>0</v>
      </c>
      <c r="M54" s="155">
        <f aca="true" t="shared" si="8" ref="M54:M78">IF(B54="Y",$L54*G54/$I54,"")</f>
      </c>
      <c r="N54" s="155">
        <f aca="true" t="shared" si="9" ref="N54:N78">IF(B54="Y",$L54*H54/$I54,"")</f>
      </c>
      <c r="O54" s="156"/>
      <c r="P54" s="141"/>
    </row>
    <row r="55" spans="1:16" s="83" customFormat="1" ht="15" customHeight="1">
      <c r="A55" s="158"/>
      <c r="B55" s="242"/>
      <c r="C55" s="242"/>
      <c r="D55" s="160"/>
      <c r="E55" s="160"/>
      <c r="F55" s="151">
        <f aca="true" t="shared" si="10" ref="F55:F78">IF(D55=0,"",D55+E55)</f>
      </c>
      <c r="G55" s="160"/>
      <c r="H55" s="160"/>
      <c r="I55" s="151">
        <f t="shared" si="5"/>
      </c>
      <c r="J55" s="152">
        <f t="shared" si="6"/>
      </c>
      <c r="K55" s="153">
        <f t="shared" si="7"/>
        <v>0</v>
      </c>
      <c r="L55" s="154">
        <f>IF(OR($O$35="Y",$O$81="Y"),IF(B55="Y",IF(J55&lt;$J$80,0,K55+$K$81*'Per-pupil Allocations'!B15/'Per-pupil Allocations'!$B$40),0),K55)</f>
        <v>0</v>
      </c>
      <c r="M55" s="155">
        <f t="shared" si="8"/>
      </c>
      <c r="N55" s="155">
        <f t="shared" si="9"/>
      </c>
      <c r="O55" s="156">
        <f>IF($B55="Y",$L55*#REF!/$I55,"")</f>
      </c>
      <c r="P55" s="141"/>
    </row>
    <row r="56" spans="1:16" s="83" customFormat="1" ht="15" customHeight="1">
      <c r="A56" s="158"/>
      <c r="B56" s="242"/>
      <c r="C56" s="242"/>
      <c r="D56" s="160"/>
      <c r="E56" s="160"/>
      <c r="F56" s="151">
        <f t="shared" si="10"/>
      </c>
      <c r="G56" s="160"/>
      <c r="H56" s="160"/>
      <c r="I56" s="151">
        <f t="shared" si="5"/>
      </c>
      <c r="J56" s="152">
        <f t="shared" si="6"/>
      </c>
      <c r="K56" s="153">
        <f t="shared" si="7"/>
        <v>0</v>
      </c>
      <c r="L56" s="154">
        <f>IF(OR($O$35="Y",$O$81="Y"),IF(B56="Y",IF(J56&lt;$J$80,0,K56+$K$81*'Per-pupil Allocations'!B16/'Per-pupil Allocations'!$B$40),0),K56)</f>
        <v>0</v>
      </c>
      <c r="M56" s="155">
        <f t="shared" si="8"/>
      </c>
      <c r="N56" s="155">
        <f t="shared" si="9"/>
      </c>
      <c r="O56" s="156">
        <f>IF($B56="Y",$L56*#REF!/$I56,"")</f>
      </c>
      <c r="P56" s="141"/>
    </row>
    <row r="57" spans="1:16" s="83" customFormat="1" ht="15" customHeight="1">
      <c r="A57" s="158"/>
      <c r="B57" s="242"/>
      <c r="C57" s="242"/>
      <c r="D57" s="160"/>
      <c r="E57" s="160"/>
      <c r="F57" s="151">
        <f t="shared" si="10"/>
      </c>
      <c r="G57" s="160"/>
      <c r="H57" s="160"/>
      <c r="I57" s="151">
        <f t="shared" si="5"/>
      </c>
      <c r="J57" s="152">
        <f t="shared" si="6"/>
      </c>
      <c r="K57" s="153">
        <f t="shared" si="7"/>
        <v>0</v>
      </c>
      <c r="L57" s="154">
        <f>IF(OR($O$35="Y",$O$81="Y"),IF(B57="Y",IF(J57&lt;$J$80,0,K57+$K$81*'Per-pupil Allocations'!B17/'Per-pupil Allocations'!$B$40),0),K57)</f>
        <v>0</v>
      </c>
      <c r="M57" s="155">
        <f t="shared" si="8"/>
      </c>
      <c r="N57" s="155">
        <f t="shared" si="9"/>
      </c>
      <c r="O57" s="156">
        <f>IF($B57="Y",$L57*#REF!/$I57,"")</f>
      </c>
      <c r="P57" s="141"/>
    </row>
    <row r="58" spans="1:16" s="83" customFormat="1" ht="15" customHeight="1">
      <c r="A58" s="158"/>
      <c r="B58" s="242"/>
      <c r="C58" s="242"/>
      <c r="D58" s="160"/>
      <c r="E58" s="160"/>
      <c r="F58" s="151">
        <f t="shared" si="10"/>
      </c>
      <c r="G58" s="160"/>
      <c r="H58" s="160"/>
      <c r="I58" s="151">
        <f t="shared" si="5"/>
      </c>
      <c r="J58" s="152">
        <f t="shared" si="6"/>
      </c>
      <c r="K58" s="153">
        <f t="shared" si="7"/>
        <v>0</v>
      </c>
      <c r="L58" s="154">
        <f>IF(OR($O$35="Y",$O$81="Y"),IF(B58="Y",IF(J58&lt;$J$80,0,K58+$K$81*'Per-pupil Allocations'!B18/'Per-pupil Allocations'!$B$40),0),K58)</f>
        <v>0</v>
      </c>
      <c r="M58" s="155">
        <f t="shared" si="8"/>
      </c>
      <c r="N58" s="155">
        <f t="shared" si="9"/>
      </c>
      <c r="O58" s="156">
        <f>IF($B58="Y",$L58*#REF!/$I58,"")</f>
      </c>
      <c r="P58" s="141"/>
    </row>
    <row r="59" spans="1:16" s="83" customFormat="1" ht="15" customHeight="1">
      <c r="A59" s="158"/>
      <c r="B59" s="242"/>
      <c r="C59" s="242"/>
      <c r="D59" s="160"/>
      <c r="E59" s="160"/>
      <c r="F59" s="151">
        <f t="shared" si="10"/>
      </c>
      <c r="G59" s="160"/>
      <c r="H59" s="160"/>
      <c r="I59" s="151">
        <f t="shared" si="5"/>
      </c>
      <c r="J59" s="152">
        <f t="shared" si="6"/>
      </c>
      <c r="K59" s="153">
        <f t="shared" si="7"/>
        <v>0</v>
      </c>
      <c r="L59" s="154">
        <f>IF(OR($O$35="Y",$O$81="Y"),IF(B59="Y",IF(J59&lt;$J$80,0,K59+$K$81*'Per-pupil Allocations'!B19/'Per-pupil Allocations'!$B$40),0),K59)</f>
        <v>0</v>
      </c>
      <c r="M59" s="155">
        <f t="shared" si="8"/>
      </c>
      <c r="N59" s="155">
        <f t="shared" si="9"/>
      </c>
      <c r="O59" s="156">
        <f>IF($B59="Y",$L59*#REF!/$I59,"")</f>
      </c>
      <c r="P59" s="141"/>
    </row>
    <row r="60" spans="1:16" s="83" customFormat="1" ht="15" customHeight="1">
      <c r="A60" s="158"/>
      <c r="B60" s="242"/>
      <c r="C60" s="242"/>
      <c r="D60" s="160"/>
      <c r="E60" s="160"/>
      <c r="F60" s="151">
        <f t="shared" si="10"/>
      </c>
      <c r="G60" s="160"/>
      <c r="H60" s="160"/>
      <c r="I60" s="151">
        <f t="shared" si="5"/>
      </c>
      <c r="J60" s="152">
        <f t="shared" si="6"/>
      </c>
      <c r="K60" s="153">
        <f t="shared" si="7"/>
        <v>0</v>
      </c>
      <c r="L60" s="154">
        <f>IF(OR($O$35="Y",$O$81="Y"),IF(B60="Y",IF(J60&lt;$J$80,0,K60+$K$81*'Per-pupil Allocations'!B20/'Per-pupil Allocations'!$B$40),0),K60)</f>
        <v>0</v>
      </c>
      <c r="M60" s="155">
        <f t="shared" si="8"/>
      </c>
      <c r="N60" s="155">
        <f t="shared" si="9"/>
      </c>
      <c r="O60" s="156">
        <f>IF($B60="Y",$L60*#REF!/$I60,"")</f>
      </c>
      <c r="P60" s="141"/>
    </row>
    <row r="61" spans="1:16" s="83" customFormat="1" ht="15" customHeight="1">
      <c r="A61" s="158"/>
      <c r="B61" s="242"/>
      <c r="C61" s="242"/>
      <c r="D61" s="160"/>
      <c r="E61" s="160"/>
      <c r="F61" s="151">
        <f t="shared" si="10"/>
      </c>
      <c r="G61" s="160"/>
      <c r="H61" s="160"/>
      <c r="I61" s="151">
        <f t="shared" si="5"/>
      </c>
      <c r="J61" s="152">
        <f t="shared" si="6"/>
      </c>
      <c r="K61" s="153">
        <f t="shared" si="7"/>
        <v>0</v>
      </c>
      <c r="L61" s="154">
        <f>IF(OR($O$35="Y",$O$81="Y"),IF(B61="Y",IF(J61&lt;$J$80,0,K61+$K$81*'Per-pupil Allocations'!B21/'Per-pupil Allocations'!$B$40),0),K61)</f>
        <v>0</v>
      </c>
      <c r="M61" s="155">
        <f t="shared" si="8"/>
      </c>
      <c r="N61" s="155">
        <f t="shared" si="9"/>
      </c>
      <c r="O61" s="156">
        <f>IF($B61="Y",$L61*#REF!/$I61,"")</f>
      </c>
      <c r="P61" s="141"/>
    </row>
    <row r="62" spans="1:16" s="83" customFormat="1" ht="15" customHeight="1">
      <c r="A62" s="158"/>
      <c r="B62" s="242"/>
      <c r="C62" s="242"/>
      <c r="D62" s="160"/>
      <c r="E62" s="160"/>
      <c r="F62" s="151">
        <f t="shared" si="10"/>
      </c>
      <c r="G62" s="160"/>
      <c r="H62" s="160"/>
      <c r="I62" s="151">
        <f t="shared" si="5"/>
      </c>
      <c r="J62" s="152">
        <f t="shared" si="6"/>
      </c>
      <c r="K62" s="153">
        <f t="shared" si="7"/>
        <v>0</v>
      </c>
      <c r="L62" s="154">
        <f>IF(OR($O$35="Y",$O$81="Y"),IF(B62="Y",IF(J62&lt;$J$80,0,K62+$K$81*'Per-pupil Allocations'!B22/'Per-pupil Allocations'!$B$40),0),K62)</f>
        <v>0</v>
      </c>
      <c r="M62" s="155">
        <f t="shared" si="8"/>
      </c>
      <c r="N62" s="155">
        <f t="shared" si="9"/>
      </c>
      <c r="O62" s="156">
        <f>IF($B62="Y",$L62*#REF!/$I62,"")</f>
      </c>
      <c r="P62" s="141"/>
    </row>
    <row r="63" spans="1:16" s="83" customFormat="1" ht="15" customHeight="1">
      <c r="A63" s="158"/>
      <c r="B63" s="242"/>
      <c r="C63" s="242"/>
      <c r="D63" s="160"/>
      <c r="E63" s="160"/>
      <c r="F63" s="151">
        <f t="shared" si="10"/>
      </c>
      <c r="G63" s="160"/>
      <c r="H63" s="160"/>
      <c r="I63" s="151">
        <f t="shared" si="5"/>
      </c>
      <c r="J63" s="152">
        <f t="shared" si="6"/>
      </c>
      <c r="K63" s="153">
        <f t="shared" si="7"/>
        <v>0</v>
      </c>
      <c r="L63" s="154">
        <f>IF(OR($O$35="Y",$O$81="Y"),IF(B63="Y",IF(J63&lt;$J$80,0,K63+$K$81*'Per-pupil Allocations'!B23/'Per-pupil Allocations'!$B$40),0),K63)</f>
        <v>0</v>
      </c>
      <c r="M63" s="155">
        <f t="shared" si="8"/>
      </c>
      <c r="N63" s="155">
        <f t="shared" si="9"/>
      </c>
      <c r="O63" s="156">
        <f>IF($B63="Y",$L63*#REF!/$I63,"")</f>
      </c>
      <c r="P63" s="141"/>
    </row>
    <row r="64" spans="1:16" s="83" customFormat="1" ht="15" customHeight="1">
      <c r="A64" s="158"/>
      <c r="B64" s="242"/>
      <c r="C64" s="242"/>
      <c r="D64" s="160"/>
      <c r="E64" s="160"/>
      <c r="F64" s="151">
        <f t="shared" si="10"/>
      </c>
      <c r="G64" s="160"/>
      <c r="H64" s="160"/>
      <c r="I64" s="151">
        <f t="shared" si="5"/>
      </c>
      <c r="J64" s="152">
        <f t="shared" si="6"/>
      </c>
      <c r="K64" s="153">
        <f t="shared" si="7"/>
        <v>0</v>
      </c>
      <c r="L64" s="154">
        <f>IF(OR($O$35="Y",$O$81="Y"),IF(B64="Y",IF(J64&lt;$J$80,0,K64+$K$81*'Per-pupil Allocations'!B24/'Per-pupil Allocations'!$B$40),0),K64)</f>
        <v>0</v>
      </c>
      <c r="M64" s="155">
        <f t="shared" si="8"/>
      </c>
      <c r="N64" s="155">
        <f t="shared" si="9"/>
      </c>
      <c r="O64" s="156">
        <f>IF($B64="Y",$L64*#REF!/$I64,"")</f>
      </c>
      <c r="P64" s="141"/>
    </row>
    <row r="65" spans="1:16" s="83" customFormat="1" ht="15" customHeight="1">
      <c r="A65" s="158"/>
      <c r="B65" s="242"/>
      <c r="C65" s="242"/>
      <c r="D65" s="160"/>
      <c r="E65" s="160"/>
      <c r="F65" s="151">
        <f t="shared" si="10"/>
      </c>
      <c r="G65" s="160"/>
      <c r="H65" s="160"/>
      <c r="I65" s="151">
        <f t="shared" si="5"/>
      </c>
      <c r="J65" s="152">
        <f t="shared" si="6"/>
      </c>
      <c r="K65" s="153">
        <f t="shared" si="7"/>
        <v>0</v>
      </c>
      <c r="L65" s="154">
        <f>IF(OR($O$35="Y",$O$81="Y"),IF(B65="Y",IF(J65&lt;$J$80,0,K65+$K$81*'Per-pupil Allocations'!B25/'Per-pupil Allocations'!$B$40),0),K65)</f>
        <v>0</v>
      </c>
      <c r="M65" s="155">
        <f t="shared" si="8"/>
      </c>
      <c r="N65" s="155">
        <f t="shared" si="9"/>
      </c>
      <c r="O65" s="156">
        <f>IF($B65="Y",$L65*#REF!/$I65,"")</f>
      </c>
      <c r="P65" s="141"/>
    </row>
    <row r="66" spans="1:16" s="83" customFormat="1" ht="15" customHeight="1">
      <c r="A66" s="158"/>
      <c r="B66" s="242"/>
      <c r="C66" s="242"/>
      <c r="D66" s="160"/>
      <c r="E66" s="160"/>
      <c r="F66" s="151">
        <f t="shared" si="10"/>
      </c>
      <c r="G66" s="160"/>
      <c r="H66" s="160"/>
      <c r="I66" s="151">
        <f t="shared" si="5"/>
      </c>
      <c r="J66" s="152">
        <f t="shared" si="6"/>
      </c>
      <c r="K66" s="153">
        <f t="shared" si="7"/>
        <v>0</v>
      </c>
      <c r="L66" s="154">
        <f>IF(OR($O$35="Y",$O$81="Y"),IF(B66="Y",IF(J66&lt;$J$80,0,K66+$K$81*'Per-pupil Allocations'!B26/'Per-pupil Allocations'!$B$40),0),K66)</f>
        <v>0</v>
      </c>
      <c r="M66" s="155">
        <f t="shared" si="8"/>
      </c>
      <c r="N66" s="155">
        <f t="shared" si="9"/>
      </c>
      <c r="O66" s="156">
        <f>IF($B66="Y",$L66*#REF!/$I66,"")</f>
      </c>
      <c r="P66" s="141"/>
    </row>
    <row r="67" spans="1:16" s="83" customFormat="1" ht="15" customHeight="1">
      <c r="A67" s="158"/>
      <c r="B67" s="242"/>
      <c r="C67" s="242"/>
      <c r="D67" s="160"/>
      <c r="E67" s="160"/>
      <c r="F67" s="151">
        <f t="shared" si="10"/>
      </c>
      <c r="G67" s="160"/>
      <c r="H67" s="160"/>
      <c r="I67" s="151">
        <f t="shared" si="5"/>
      </c>
      <c r="J67" s="152">
        <f t="shared" si="6"/>
      </c>
      <c r="K67" s="153">
        <f t="shared" si="7"/>
        <v>0</v>
      </c>
      <c r="L67" s="154">
        <f>IF(OR($O$35="Y",$O$81="Y"),IF(B67="Y",IF(J67&lt;$J$80,0,K67+$K$81*'Per-pupil Allocations'!B27/'Per-pupil Allocations'!$B$40),0),K67)</f>
        <v>0</v>
      </c>
      <c r="M67" s="155">
        <f t="shared" si="8"/>
      </c>
      <c r="N67" s="155">
        <f t="shared" si="9"/>
      </c>
      <c r="O67" s="156">
        <f>IF($B67="Y",$L67*#REF!/$I67,"")</f>
      </c>
      <c r="P67" s="141"/>
    </row>
    <row r="68" spans="1:16" s="83" customFormat="1" ht="15" customHeight="1">
      <c r="A68" s="158"/>
      <c r="B68" s="242"/>
      <c r="C68" s="242"/>
      <c r="D68" s="160"/>
      <c r="E68" s="160"/>
      <c r="F68" s="151">
        <f t="shared" si="10"/>
      </c>
      <c r="G68" s="160"/>
      <c r="H68" s="160"/>
      <c r="I68" s="151">
        <f t="shared" si="5"/>
      </c>
      <c r="J68" s="152">
        <f t="shared" si="6"/>
      </c>
      <c r="K68" s="153">
        <f t="shared" si="7"/>
        <v>0</v>
      </c>
      <c r="L68" s="154">
        <f>IF(OR($O$35="Y",$O$81="Y"),IF(B68="Y",IF(J68&lt;$J$80,0,K68+$K$81*'Per-pupil Allocations'!B28/'Per-pupil Allocations'!$B$40),0),K68)</f>
        <v>0</v>
      </c>
      <c r="M68" s="155">
        <f t="shared" si="8"/>
      </c>
      <c r="N68" s="155">
        <f t="shared" si="9"/>
      </c>
      <c r="O68" s="156">
        <f>IF($B68="Y",$L68*#REF!/$I68,"")</f>
      </c>
      <c r="P68" s="141"/>
    </row>
    <row r="69" spans="1:16" s="83" customFormat="1" ht="15" customHeight="1">
      <c r="A69" s="158"/>
      <c r="B69" s="242"/>
      <c r="C69" s="242"/>
      <c r="D69" s="160"/>
      <c r="E69" s="160"/>
      <c r="F69" s="151">
        <f t="shared" si="10"/>
      </c>
      <c r="G69" s="160"/>
      <c r="H69" s="160"/>
      <c r="I69" s="151">
        <f t="shared" si="5"/>
      </c>
      <c r="J69" s="152">
        <f t="shared" si="6"/>
      </c>
      <c r="K69" s="153">
        <f t="shared" si="7"/>
        <v>0</v>
      </c>
      <c r="L69" s="154">
        <f>IF(OR($O$35="Y",$O$81="Y"),IF(B69="Y",IF(J69&lt;$J$80,0,K69+$K$81*'Per-pupil Allocations'!B29/'Per-pupil Allocations'!$B$40),0),K69)</f>
        <v>0</v>
      </c>
      <c r="M69" s="155">
        <f t="shared" si="8"/>
      </c>
      <c r="N69" s="155">
        <f t="shared" si="9"/>
      </c>
      <c r="O69" s="156">
        <f>IF($B69="Y",$L69*#REF!/$I69,"")</f>
      </c>
      <c r="P69" s="141"/>
    </row>
    <row r="70" spans="1:16" s="83" customFormat="1" ht="15" customHeight="1">
      <c r="A70" s="158"/>
      <c r="B70" s="242"/>
      <c r="C70" s="242"/>
      <c r="D70" s="160"/>
      <c r="E70" s="160"/>
      <c r="F70" s="151">
        <f t="shared" si="10"/>
      </c>
      <c r="G70" s="160"/>
      <c r="H70" s="160"/>
      <c r="I70" s="151">
        <f t="shared" si="5"/>
      </c>
      <c r="J70" s="152">
        <f t="shared" si="6"/>
      </c>
      <c r="K70" s="153">
        <f t="shared" si="7"/>
        <v>0</v>
      </c>
      <c r="L70" s="154">
        <f>IF(OR($O$35="Y",$O$81="Y"),IF(B70="Y",IF(J70&lt;$J$80,0,K70+$K$81*'Per-pupil Allocations'!B30/'Per-pupil Allocations'!$B$40),0),K70)</f>
        <v>0</v>
      </c>
      <c r="M70" s="155">
        <f t="shared" si="8"/>
      </c>
      <c r="N70" s="155">
        <f t="shared" si="9"/>
      </c>
      <c r="O70" s="156">
        <f>IF($B70="Y",$L70*#REF!/$I70,"")</f>
      </c>
      <c r="P70" s="141"/>
    </row>
    <row r="71" spans="1:16" s="83" customFormat="1" ht="15" customHeight="1">
      <c r="A71" s="158"/>
      <c r="B71" s="242"/>
      <c r="C71" s="242"/>
      <c r="D71" s="160"/>
      <c r="E71" s="160"/>
      <c r="F71" s="151">
        <f t="shared" si="10"/>
      </c>
      <c r="G71" s="160"/>
      <c r="H71" s="160"/>
      <c r="I71" s="151">
        <f t="shared" si="5"/>
      </c>
      <c r="J71" s="152">
        <f t="shared" si="6"/>
      </c>
      <c r="K71" s="153">
        <f t="shared" si="7"/>
        <v>0</v>
      </c>
      <c r="L71" s="154">
        <f>IF(OR($O$35="Y",$O$81="Y"),IF(B71="Y",IF(J71&lt;$J$80,0,K71+$K$81*'Per-pupil Allocations'!B31/'Per-pupil Allocations'!$B$40),0),K71)</f>
        <v>0</v>
      </c>
      <c r="M71" s="155">
        <f t="shared" si="8"/>
      </c>
      <c r="N71" s="155">
        <f t="shared" si="9"/>
      </c>
      <c r="O71" s="156">
        <f>IF($B71="Y",$L71*#REF!/$I71,"")</f>
      </c>
      <c r="P71" s="141"/>
    </row>
    <row r="72" spans="1:16" s="83" customFormat="1" ht="15" customHeight="1">
      <c r="A72" s="158"/>
      <c r="B72" s="242"/>
      <c r="C72" s="242"/>
      <c r="D72" s="160"/>
      <c r="E72" s="160"/>
      <c r="F72" s="151">
        <f t="shared" si="10"/>
      </c>
      <c r="G72" s="160"/>
      <c r="H72" s="160"/>
      <c r="I72" s="151">
        <f t="shared" si="5"/>
      </c>
      <c r="J72" s="152">
        <f t="shared" si="6"/>
      </c>
      <c r="K72" s="153">
        <f t="shared" si="7"/>
        <v>0</v>
      </c>
      <c r="L72" s="154">
        <f>IF(OR($O$35="Y",$O$81="Y"),IF(B72="Y",IF(J72&lt;$J$80,0,K72+$K$81*'Per-pupil Allocations'!B32/'Per-pupil Allocations'!$B$40),0),K72)</f>
        <v>0</v>
      </c>
      <c r="M72" s="155">
        <f t="shared" si="8"/>
      </c>
      <c r="N72" s="155">
        <f t="shared" si="9"/>
      </c>
      <c r="O72" s="156">
        <f>IF($B72="Y",$L72*#REF!/$I72,"")</f>
      </c>
      <c r="P72" s="141"/>
    </row>
    <row r="73" spans="1:16" s="83" customFormat="1" ht="15" customHeight="1">
      <c r="A73" s="158"/>
      <c r="B73" s="242"/>
      <c r="C73" s="242"/>
      <c r="D73" s="160"/>
      <c r="E73" s="160"/>
      <c r="F73" s="151">
        <f t="shared" si="10"/>
      </c>
      <c r="G73" s="160"/>
      <c r="H73" s="160"/>
      <c r="I73" s="151">
        <f t="shared" si="5"/>
      </c>
      <c r="J73" s="152">
        <f t="shared" si="6"/>
      </c>
      <c r="K73" s="153">
        <f t="shared" si="7"/>
        <v>0</v>
      </c>
      <c r="L73" s="154">
        <f>IF(OR($O$35="Y",$O$81="Y"),IF(B73="Y",IF(J73&lt;$J$80,0,K73+$K$81*'Per-pupil Allocations'!B33/'Per-pupil Allocations'!$B$40),0),K73)</f>
        <v>0</v>
      </c>
      <c r="M73" s="155">
        <f t="shared" si="8"/>
      </c>
      <c r="N73" s="155">
        <f t="shared" si="9"/>
      </c>
      <c r="O73" s="156">
        <f>IF($B73="Y",$L73*#REF!/$I73,"")</f>
      </c>
      <c r="P73" s="141"/>
    </row>
    <row r="74" spans="1:16" s="83" customFormat="1" ht="15" customHeight="1">
      <c r="A74" s="158"/>
      <c r="B74" s="242"/>
      <c r="C74" s="242"/>
      <c r="D74" s="160"/>
      <c r="E74" s="160"/>
      <c r="F74" s="151">
        <f t="shared" si="10"/>
      </c>
      <c r="G74" s="160"/>
      <c r="H74" s="160"/>
      <c r="I74" s="151">
        <f t="shared" si="5"/>
      </c>
      <c r="J74" s="152">
        <f t="shared" si="6"/>
      </c>
      <c r="K74" s="153">
        <f t="shared" si="7"/>
        <v>0</v>
      </c>
      <c r="L74" s="154">
        <f>IF(OR($O$35="Y",$O$81="Y"),IF(B74="Y",IF(J74&lt;$J$80,0,K74+$K$81*'Per-pupil Allocations'!B34/'Per-pupil Allocations'!$B$40),0),K74)</f>
        <v>0</v>
      </c>
      <c r="M74" s="155">
        <f t="shared" si="8"/>
      </c>
      <c r="N74" s="155">
        <f t="shared" si="9"/>
      </c>
      <c r="O74" s="156">
        <f>IF($B74="Y",$L74*#REF!/$I74,"")</f>
      </c>
      <c r="P74" s="141"/>
    </row>
    <row r="75" spans="1:16" s="83" customFormat="1" ht="15" customHeight="1">
      <c r="A75" s="158"/>
      <c r="B75" s="242"/>
      <c r="C75" s="242"/>
      <c r="D75" s="160"/>
      <c r="E75" s="160"/>
      <c r="F75" s="151">
        <f t="shared" si="10"/>
      </c>
      <c r="G75" s="160"/>
      <c r="H75" s="160"/>
      <c r="I75" s="151">
        <f t="shared" si="5"/>
      </c>
      <c r="J75" s="152">
        <f t="shared" si="6"/>
      </c>
      <c r="K75" s="153">
        <f t="shared" si="7"/>
        <v>0</v>
      </c>
      <c r="L75" s="154">
        <f>IF(OR($O$35="Y",$O$81="Y"),IF(B75="Y",IF(J75&lt;$J$80,0,K75+$K$81*'Per-pupil Allocations'!B35/'Per-pupil Allocations'!$B$40),0),K75)</f>
        <v>0</v>
      </c>
      <c r="M75" s="155">
        <f t="shared" si="8"/>
      </c>
      <c r="N75" s="155">
        <f t="shared" si="9"/>
      </c>
      <c r="O75" s="156">
        <f>IF($B75="Y",$L75*#REF!/$I75,"")</f>
      </c>
      <c r="P75" s="141"/>
    </row>
    <row r="76" spans="1:16" s="83" customFormat="1" ht="15" customHeight="1">
      <c r="A76" s="158"/>
      <c r="B76" s="242"/>
      <c r="C76" s="242"/>
      <c r="D76" s="160"/>
      <c r="E76" s="160"/>
      <c r="F76" s="151">
        <f t="shared" si="10"/>
      </c>
      <c r="G76" s="160"/>
      <c r="H76" s="160"/>
      <c r="I76" s="151">
        <f t="shared" si="5"/>
      </c>
      <c r="J76" s="152">
        <f t="shared" si="6"/>
      </c>
      <c r="K76" s="153">
        <f t="shared" si="7"/>
        <v>0</v>
      </c>
      <c r="L76" s="154">
        <f>IF(OR($O$35="Y",$O$81="Y"),IF(B76="Y",IF(J76&lt;$J$80,0,K76+$K$81*'Per-pupil Allocations'!B36/'Per-pupil Allocations'!$B$40),0),K76)</f>
        <v>0</v>
      </c>
      <c r="M76" s="155">
        <f t="shared" si="8"/>
      </c>
      <c r="N76" s="155">
        <f t="shared" si="9"/>
      </c>
      <c r="O76" s="156">
        <f>IF($B76="Y",$L76*#REF!/$I76,"")</f>
      </c>
      <c r="P76" s="141"/>
    </row>
    <row r="77" spans="1:16" s="83" customFormat="1" ht="15" customHeight="1">
      <c r="A77" s="158"/>
      <c r="B77" s="242"/>
      <c r="C77" s="242"/>
      <c r="D77" s="160"/>
      <c r="E77" s="160"/>
      <c r="F77" s="151">
        <f t="shared" si="10"/>
      </c>
      <c r="G77" s="160"/>
      <c r="H77" s="160"/>
      <c r="I77" s="151">
        <f t="shared" si="5"/>
      </c>
      <c r="J77" s="152">
        <f t="shared" si="6"/>
      </c>
      <c r="K77" s="153">
        <f t="shared" si="7"/>
        <v>0</v>
      </c>
      <c r="L77" s="154">
        <f>IF(OR($O$35="Y",$O$81="Y"),IF(B77="Y",IF(J77&lt;$J$80,0,K77+$K$81*'Per-pupil Allocations'!B37/'Per-pupil Allocations'!$B$40),0),K77)</f>
        <v>0</v>
      </c>
      <c r="M77" s="155">
        <f t="shared" si="8"/>
      </c>
      <c r="N77" s="155">
        <f t="shared" si="9"/>
      </c>
      <c r="O77" s="156">
        <f>IF($B77="Y",$L77*#REF!/$I77,"")</f>
      </c>
      <c r="P77" s="141"/>
    </row>
    <row r="78" spans="1:15" s="83" customFormat="1" ht="15" customHeight="1">
      <c r="A78" s="158"/>
      <c r="B78" s="242"/>
      <c r="C78" s="242"/>
      <c r="D78" s="160"/>
      <c r="E78" s="160"/>
      <c r="F78" s="151">
        <f t="shared" si="10"/>
      </c>
      <c r="G78" s="160"/>
      <c r="H78" s="160"/>
      <c r="I78" s="151">
        <f t="shared" si="5"/>
      </c>
      <c r="J78" s="152">
        <f t="shared" si="6"/>
      </c>
      <c r="K78" s="153">
        <f t="shared" si="7"/>
        <v>0</v>
      </c>
      <c r="L78" s="154">
        <f>IF(OR($O$35="Y",$O$81="Y"),IF(B78="Y",IF(J78&lt;$J$80,0,K78+$K$81*'Per-pupil Allocations'!B38/'Per-pupil Allocations'!$B$40),0),K78)</f>
        <v>0</v>
      </c>
      <c r="M78" s="155">
        <f t="shared" si="8"/>
      </c>
      <c r="N78" s="155">
        <f t="shared" si="9"/>
      </c>
      <c r="O78" s="243">
        <f>IF($B78="Y",$L78*#REF!/$I78,"")</f>
      </c>
    </row>
    <row r="79" spans="1:15" s="83" customFormat="1" ht="15" customHeight="1">
      <c r="A79" s="161">
        <f>$A$33</f>
      </c>
      <c r="B79" s="162"/>
      <c r="C79" s="162"/>
      <c r="D79" s="244"/>
      <c r="E79" s="244"/>
      <c r="F79" s="244"/>
      <c r="G79" s="244"/>
      <c r="H79" s="244"/>
      <c r="I79" s="164"/>
      <c r="J79" s="165"/>
      <c r="K79" s="245"/>
      <c r="L79" s="244">
        <f>L33</f>
        <v>0</v>
      </c>
      <c r="M79" s="244"/>
      <c r="N79" s="246"/>
      <c r="O79" s="247"/>
    </row>
    <row r="80" spans="1:15" s="83" customFormat="1" ht="15" customHeight="1">
      <c r="A80" s="248" t="s">
        <v>45</v>
      </c>
      <c r="B80" s="249"/>
      <c r="C80" s="249"/>
      <c r="D80" s="250">
        <f>SUM($D$25:$D$32,$D$54:$D$78)</f>
        <v>0</v>
      </c>
      <c r="E80" s="250">
        <f>SUM($E$25:$E$32,$E$54:$E$78)</f>
        <v>0</v>
      </c>
      <c r="F80" s="250">
        <f>SUM($F$25:$F$32,$F$54:$F$78)</f>
        <v>0</v>
      </c>
      <c r="G80" s="250">
        <f>SUM($G$25:$G$32,$G$54:$G$78)</f>
        <v>0</v>
      </c>
      <c r="H80" s="250">
        <f>SUM($H$25:$H$32,$H$54:$H$78)</f>
        <v>0</v>
      </c>
      <c r="I80" s="250">
        <f>SUM($I$25:$I$32,$I$54:$I$78)</f>
        <v>0</v>
      </c>
      <c r="J80" s="152">
        <f>IF($I$80=0,0,$I$80/$F$80)</f>
        <v>0</v>
      </c>
      <c r="K80" s="155">
        <f>SUM($K$25:$K$32,$K$54:$K$78)</f>
        <v>0</v>
      </c>
      <c r="L80" s="155">
        <f>SUM($L$25:$L$32,$L$54:$L$78)</f>
        <v>0</v>
      </c>
      <c r="M80" s="155">
        <f>SUM($M$25:$M$32,$M$54:$M$78)</f>
        <v>0</v>
      </c>
      <c r="N80" s="155">
        <f>SUM($N$25:$N$32,$N$54:$N$78)</f>
        <v>0</v>
      </c>
      <c r="O80" s="251"/>
    </row>
    <row r="81" spans="1:15" s="83" customFormat="1" ht="15" customHeight="1" thickBot="1">
      <c r="A81" s="252"/>
      <c r="B81" s="253"/>
      <c r="C81" s="253"/>
      <c r="D81" s="254"/>
      <c r="E81" s="254"/>
      <c r="F81" s="254"/>
      <c r="G81" s="254"/>
      <c r="H81" s="255"/>
      <c r="I81" s="255"/>
      <c r="J81" s="256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57">
        <f>$K$17-$K$80</f>
        <v>0</v>
      </c>
      <c r="L81" s="254"/>
      <c r="M81" s="248"/>
      <c r="N81" s="256"/>
      <c r="O81" s="258"/>
    </row>
    <row r="82" ht="10.5" customHeight="1" thickTop="1">
      <c r="O82" s="2"/>
    </row>
    <row r="83" ht="18" customHeight="1">
      <c r="O83" s="2"/>
    </row>
  </sheetData>
  <sheetProtection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zoomScalePageLayoutView="0" workbookViewId="0" topLeftCell="A31">
      <selection activeCell="C40" sqref="C40"/>
    </sheetView>
  </sheetViews>
  <sheetFormatPr defaultColWidth="10.625" defaultRowHeight="12.75"/>
  <cols>
    <col min="1" max="1" width="14.625" style="4" customWidth="1"/>
    <col min="2" max="2" width="15.625" style="4" customWidth="1"/>
    <col min="3" max="3" width="16.50390625" style="4" customWidth="1"/>
    <col min="4" max="4" width="18.375" style="4" customWidth="1"/>
    <col min="5" max="5" width="15.375" style="4" customWidth="1"/>
    <col min="6" max="6" width="9.00390625" style="4" customWidth="1"/>
    <col min="7" max="7" width="7.625" style="4" customWidth="1"/>
    <col min="8" max="9" width="6.625" style="4" customWidth="1"/>
    <col min="10" max="12" width="9.625" style="4" customWidth="1"/>
    <col min="13" max="16384" width="10.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57</v>
      </c>
      <c r="D2" s="9">
        <f>'2B.1 or 2B.2'!K1</f>
        <v>0</v>
      </c>
      <c r="E2" s="9">
        <f>'2B.1 or 2B.2'!N1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47</v>
      </c>
      <c r="B4" s="12" t="s">
        <v>48</v>
      </c>
      <c r="C4" s="13" t="s">
        <v>49</v>
      </c>
      <c r="D4" s="14" t="s">
        <v>50</v>
      </c>
      <c r="E4" s="15" t="s">
        <v>51</v>
      </c>
      <c r="F4" s="16" t="s">
        <v>52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53</v>
      </c>
      <c r="C5" s="20"/>
      <c r="D5" s="21"/>
      <c r="E5" s="22"/>
      <c r="F5" s="23"/>
      <c r="G5" s="17"/>
    </row>
    <row r="6" spans="1:13" ht="13.5" customHeight="1">
      <c r="A6" s="24">
        <f>IF('2B.1 or 2B.2'!A25="","",'2B.1 or 2B.2'!A25)</f>
      </c>
      <c r="B6" s="12">
        <f>IF('2B.1 or 2B.2'!B25="Y",IF(('2B.1 or 2B.2'!J25+0.5/100)&lt;'2B.1 or 2B.2'!$J$80,"",'2B.1 or 2B.2'!I25),"")</f>
      </c>
      <c r="C6" s="25">
        <f>ROUND(IF(OR(D6=0,E6=""),0,E6/D6),2)</f>
        <v>0</v>
      </c>
      <c r="D6" s="26">
        <f>IF('2B.1 or 2B.2'!I25="",0,'2B.1 or 2B.2'!I25)</f>
        <v>0</v>
      </c>
      <c r="E6" s="15">
        <f>IF('2B.1 or 2B.2'!L25&lt;&gt;0,'2B.1 or 2B.2'!L25,0)</f>
        <v>0</v>
      </c>
      <c r="F6" s="27">
        <f>IF('2B.1 or 2B.2'!I25="",0,'2B.1 or 2B.2'!J25)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IF('2B.1 or 2B.2'!A26="","",'2B.1 or 2B.2'!A26)</f>
      </c>
      <c r="B7" s="29">
        <f>IF('2B.1 or 2B.2'!B26="Y",IF(('2B.1 or 2B.2'!J26+0.5/100)&lt;'2B.1 or 2B.2'!$J$80,"",'2B.1 or 2B.2'!I26),"")</f>
      </c>
      <c r="C7" s="30">
        <f aca="true" t="shared" si="0" ref="C7:C38">ROUND(IF(OR(D7=0,E7=""),0,E7/D7),2)</f>
        <v>0</v>
      </c>
      <c r="D7" s="26">
        <f>IF('2B.1 or 2B.2'!I26="",0,'2B.1 or 2B.2'!I26)</f>
        <v>0</v>
      </c>
      <c r="E7" s="31">
        <f>IF('2B.1 or 2B.2'!L26&lt;&gt;0,'2B.1 or 2B.2'!L26,0)</f>
        <v>0</v>
      </c>
      <c r="F7" s="32">
        <f>IF('2B.1 or 2B.2'!I26="",0,'2B.1 or 2B.2'!J26)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IF('2B.1 or 2B.2'!A27="","",'2B.1 or 2B.2'!A27)</f>
      </c>
      <c r="B8" s="29">
        <f>IF('2B.1 or 2B.2'!B27="Y",IF(('2B.1 or 2B.2'!J27+0.5/100)&lt;'2B.1 or 2B.2'!$J$80,"",'2B.1 or 2B.2'!I27),"")</f>
      </c>
      <c r="C8" s="30">
        <f t="shared" si="0"/>
        <v>0</v>
      </c>
      <c r="D8" s="26">
        <f>IF('2B.1 or 2B.2'!I27="",0,'2B.1 or 2B.2'!I27)</f>
        <v>0</v>
      </c>
      <c r="E8" s="31">
        <f>IF('2B.1 or 2B.2'!L27&lt;&gt;0,'2B.1 or 2B.2'!L27,0)</f>
        <v>0</v>
      </c>
      <c r="F8" s="32">
        <f>IF('2B.1 or 2B.2'!I27="",0,'2B.1 or 2B.2'!J27)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IF('2B.1 or 2B.2'!A28="","",'2B.1 or 2B.2'!A28)</f>
      </c>
      <c r="B9" s="29">
        <f>IF('2B.1 or 2B.2'!B28="Y",IF(('2B.1 or 2B.2'!J28+0.5/100)&lt;'2B.1 or 2B.2'!$J$80,"",'2B.1 or 2B.2'!I28),"")</f>
      </c>
      <c r="C9" s="30">
        <f t="shared" si="0"/>
        <v>0</v>
      </c>
      <c r="D9" s="26">
        <f>IF('2B.1 or 2B.2'!I28="",0,'2B.1 or 2B.2'!I28)</f>
        <v>0</v>
      </c>
      <c r="E9" s="31">
        <f>IF('2B.1 or 2B.2'!L28&lt;&gt;0,'2B.1 or 2B.2'!L28,0)</f>
        <v>0</v>
      </c>
      <c r="F9" s="32">
        <f>IF('2B.1 or 2B.2'!I28="",0,'2B.1 or 2B.2'!J28)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IF('2B.1 or 2B.2'!A29="","",'2B.1 or 2B.2'!A29)</f>
      </c>
      <c r="B10" s="29">
        <f>IF('2B.1 or 2B.2'!B29="Y",IF(('2B.1 or 2B.2'!J29+0.5/100)&lt;'2B.1 or 2B.2'!$J$80,"",'2B.1 or 2B.2'!I29),"")</f>
      </c>
      <c r="C10" s="30">
        <f t="shared" si="0"/>
        <v>0</v>
      </c>
      <c r="D10" s="26">
        <f>IF('2B.1 or 2B.2'!I29="",0,'2B.1 or 2B.2'!I29)</f>
        <v>0</v>
      </c>
      <c r="E10" s="31">
        <f>IF('2B.1 or 2B.2'!L29&lt;&gt;0,'2B.1 or 2B.2'!L29,0)</f>
        <v>0</v>
      </c>
      <c r="F10" s="32">
        <f>IF('2B.1 or 2B.2'!I29="",0,'2B.1 or 2B.2'!J29)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IF('2B.1 or 2B.2'!A30="","",'2B.1 or 2B.2'!A30)</f>
      </c>
      <c r="B11" s="29">
        <f>IF('2B.1 or 2B.2'!B30="Y",IF(('2B.1 or 2B.2'!J30+0.5/100)&lt;'2B.1 or 2B.2'!$J$80,"",'2B.1 or 2B.2'!I30),"")</f>
      </c>
      <c r="C11" s="30">
        <f t="shared" si="0"/>
        <v>0</v>
      </c>
      <c r="D11" s="26">
        <f>IF('2B.1 or 2B.2'!I30="",0,'2B.1 or 2B.2'!I30)</f>
        <v>0</v>
      </c>
      <c r="E11" s="31">
        <f>IF('2B.1 or 2B.2'!L30&lt;&gt;0,'2B.1 or 2B.2'!L30,0)</f>
        <v>0</v>
      </c>
      <c r="F11" s="32">
        <f>IF('2B.1 or 2B.2'!I30="",0,'2B.1 or 2B.2'!J30)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IF('2B.1 or 2B.2'!A31="","",'2B.1 or 2B.2'!A31)</f>
      </c>
      <c r="B12" s="29">
        <f>IF('2B.1 or 2B.2'!B31="Y",IF(('2B.1 or 2B.2'!J31+0.5/100)&lt;'2B.1 or 2B.2'!$J$80,"",'2B.1 or 2B.2'!I31),"")</f>
      </c>
      <c r="C12" s="30">
        <f t="shared" si="0"/>
        <v>0</v>
      </c>
      <c r="D12" s="26">
        <f>IF('2B.1 or 2B.2'!I31="",0,'2B.1 or 2B.2'!I31)</f>
        <v>0</v>
      </c>
      <c r="E12" s="31">
        <f>IF('2B.1 or 2B.2'!L31&lt;&gt;0,'2B.1 or 2B.2'!L31,0)</f>
        <v>0</v>
      </c>
      <c r="F12" s="32">
        <f>IF('2B.1 or 2B.2'!I31="",0,'2B.1 or 2B.2'!J31)</f>
        <v>0</v>
      </c>
      <c r="G12" s="17"/>
      <c r="H12" s="6"/>
      <c r="I12" s="6"/>
      <c r="J12" s="6"/>
    </row>
    <row r="13" spans="1:13" ht="13.5" customHeight="1">
      <c r="A13" s="28">
        <f>IF('2B.1 or 2B.2'!A32="","",'2B.1 or 2B.2'!A32)</f>
      </c>
      <c r="B13" s="29">
        <f>IF('2B.1 or 2B.2'!B32="Y",IF(('2B.1 or 2B.2'!J32+0.5/100)&lt;'2B.1 or 2B.2'!$J$80,"",'2B.1 or 2B.2'!I32),"")</f>
      </c>
      <c r="C13" s="30">
        <f t="shared" si="0"/>
        <v>0</v>
      </c>
      <c r="D13" s="26">
        <f>IF('2B.1 or 2B.2'!I32="",0,'2B.1 or 2B.2'!I32)</f>
        <v>0</v>
      </c>
      <c r="E13" s="31">
        <f>IF('2B.1 or 2B.2'!L32&lt;&gt;0,'2B.1 or 2B.2'!L32,0)</f>
        <v>0</v>
      </c>
      <c r="F13" s="32">
        <f>IF('2B.1 or 2B.2'!I32="",0,'2B.1 or 2B.2'!J32)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IF('2B.1 or 2B.2'!A54="","",'2B.1 or 2B.2'!A54)</f>
      </c>
      <c r="B14" s="29">
        <f>IF('2B.1 or 2B.2'!B54="Y",IF(('2B.1 or 2B.2'!J54+0.5/100)&lt;'2B.1 or 2B.2'!$J$80,"",'2B.1 or 2B.2'!I54),"")</f>
      </c>
      <c r="C14" s="30">
        <f t="shared" si="0"/>
        <v>0</v>
      </c>
      <c r="D14" s="26">
        <f>IF('2B.1 or 2B.2'!I54="",0,'2B.1 or 2B.2'!I54)</f>
        <v>0</v>
      </c>
      <c r="E14" s="31">
        <f>IF('2B.1 or 2B.2'!L54&lt;&gt;0,'2B.1 or 2B.2'!L54,0)</f>
        <v>0</v>
      </c>
      <c r="F14" s="32">
        <f>IF('2B.1 or 2B.2'!I54="",0,'2B.1 or 2B.2'!J54)</f>
        <v>0</v>
      </c>
      <c r="G14" s="17"/>
      <c r="K14" s="6"/>
      <c r="L14" s="6"/>
      <c r="M14" s="6"/>
    </row>
    <row r="15" spans="1:13" ht="12" customHeight="1">
      <c r="A15" s="28">
        <f>IF('2B.1 or 2B.2'!A55="","",'2B.1 or 2B.2'!A55)</f>
      </c>
      <c r="B15" s="29">
        <f>IF('2B.1 or 2B.2'!B55="Y",IF(('2B.1 or 2B.2'!J55+0.5/100)&lt;'2B.1 or 2B.2'!$J$80,"",'2B.1 or 2B.2'!I55),"")</f>
      </c>
      <c r="C15" s="30">
        <f t="shared" si="0"/>
        <v>0</v>
      </c>
      <c r="D15" s="26">
        <f>IF('2B.1 or 2B.2'!I55="",0,'2B.1 or 2B.2'!I55)</f>
        <v>0</v>
      </c>
      <c r="E15" s="31">
        <f>IF('2B.1 or 2B.2'!L55&lt;&gt;0,'2B.1 or 2B.2'!L55,0)</f>
        <v>0</v>
      </c>
      <c r="F15" s="32">
        <f>IF('2B.1 or 2B.2'!I55="",0,'2B.1 or 2B.2'!J55)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IF('2B.1 or 2B.2'!A56="","",'2B.1 or 2B.2'!A56)</f>
      </c>
      <c r="B16" s="29">
        <f>IF('2B.1 or 2B.2'!B56="Y",IF(('2B.1 or 2B.2'!J56+0.5/100)&lt;'2B.1 or 2B.2'!$J$80,"",'2B.1 or 2B.2'!I56),"")</f>
      </c>
      <c r="C16" s="30">
        <f t="shared" si="0"/>
        <v>0</v>
      </c>
      <c r="D16" s="26">
        <f>IF('2B.1 or 2B.2'!I56="",0,'2B.1 or 2B.2'!I56)</f>
        <v>0</v>
      </c>
      <c r="E16" s="31">
        <f>IF('2B.1 or 2B.2'!L56&lt;&gt;0,'2B.1 or 2B.2'!L56,0)</f>
        <v>0</v>
      </c>
      <c r="F16" s="32">
        <f>IF('2B.1 or 2B.2'!I56="",0,'2B.1 or 2B.2'!J56)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IF('2B.1 or 2B.2'!A57="","",'2B.1 or 2B.2'!A57)</f>
      </c>
      <c r="B17" s="29">
        <f>IF('2B.1 or 2B.2'!B57="Y",IF(('2B.1 or 2B.2'!J57+0.5/100)&lt;'2B.1 or 2B.2'!$J$80,"",'2B.1 or 2B.2'!I57),"")</f>
      </c>
      <c r="C17" s="30">
        <f t="shared" si="0"/>
        <v>0</v>
      </c>
      <c r="D17" s="26">
        <f>IF('2B.1 or 2B.2'!I57="",0,'2B.1 or 2B.2'!I57)</f>
        <v>0</v>
      </c>
      <c r="E17" s="31">
        <f>IF('2B.1 or 2B.2'!L57&lt;&gt;0,'2B.1 or 2B.2'!L57,0)</f>
        <v>0</v>
      </c>
      <c r="F17" s="32">
        <f>IF('2B.1 or 2B.2'!I57="",0,'2B.1 or 2B.2'!J57)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IF('2B.1 or 2B.2'!A58="","",'2B.1 or 2B.2'!A58)</f>
      </c>
      <c r="B18" s="29">
        <f>IF('2B.1 or 2B.2'!B58="Y",IF(('2B.1 or 2B.2'!J58+0.5/100)&lt;'2B.1 or 2B.2'!$J$80,"",'2B.1 or 2B.2'!I58),"")</f>
      </c>
      <c r="C18" s="30">
        <f t="shared" si="0"/>
        <v>0</v>
      </c>
      <c r="D18" s="26">
        <f>IF('2B.1 or 2B.2'!I58="",0,'2B.1 or 2B.2'!I58)</f>
        <v>0</v>
      </c>
      <c r="E18" s="31">
        <f>IF('2B.1 or 2B.2'!L58&lt;&gt;0,'2B.1 or 2B.2'!L58,0)</f>
        <v>0</v>
      </c>
      <c r="F18" s="32">
        <f>IF('2B.1 or 2B.2'!I58="",0,'2B.1 or 2B.2'!J58)</f>
        <v>0</v>
      </c>
      <c r="G18" s="17"/>
      <c r="K18" s="6"/>
      <c r="L18" s="6"/>
      <c r="M18" s="6"/>
    </row>
    <row r="19" spans="1:13" ht="13.5" customHeight="1">
      <c r="A19" s="28">
        <f>IF('2B.1 or 2B.2'!A59="","",'2B.1 or 2B.2'!A59)</f>
      </c>
      <c r="B19" s="29">
        <f>IF('2B.1 or 2B.2'!B59="Y",IF(('2B.1 or 2B.2'!J59+0.5/100)&lt;'2B.1 or 2B.2'!$J$80,"",'2B.1 or 2B.2'!I59),"")</f>
      </c>
      <c r="C19" s="30">
        <f t="shared" si="0"/>
        <v>0</v>
      </c>
      <c r="D19" s="26">
        <f>IF('2B.1 or 2B.2'!I59="",0,'2B.1 or 2B.2'!I59)</f>
        <v>0</v>
      </c>
      <c r="E19" s="31">
        <f>IF('2B.1 or 2B.2'!L59&lt;&gt;0,'2B.1 or 2B.2'!L59,0)</f>
        <v>0</v>
      </c>
      <c r="F19" s="32">
        <f>IF('2B.1 or 2B.2'!I59="",0,'2B.1 or 2B.2'!J59)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IF('2B.1 or 2B.2'!A60="","",'2B.1 or 2B.2'!A60)</f>
      </c>
      <c r="B20" s="29">
        <f>IF('2B.1 or 2B.2'!B60="Y",IF(('2B.1 or 2B.2'!J60+0.5/100)&lt;'2B.1 or 2B.2'!$J$80,"",'2B.1 or 2B.2'!I60),"")</f>
      </c>
      <c r="C20" s="30">
        <f t="shared" si="0"/>
        <v>0</v>
      </c>
      <c r="D20" s="26">
        <f>IF('2B.1 or 2B.2'!I60="",0,'2B.1 or 2B.2'!I60)</f>
        <v>0</v>
      </c>
      <c r="E20" s="31">
        <f>IF('2B.1 or 2B.2'!L60&lt;&gt;0,'2B.1 or 2B.2'!L60,0)</f>
        <v>0</v>
      </c>
      <c r="F20" s="32">
        <f>IF('2B.1 or 2B.2'!I60="",0,'2B.1 or 2B.2'!J60)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IF('2B.1 or 2B.2'!A61="","",'2B.1 or 2B.2'!A61)</f>
      </c>
      <c r="B21" s="29">
        <f>IF('2B.1 or 2B.2'!B61="Y",IF(('2B.1 or 2B.2'!J61+0.5/100)&lt;'2B.1 or 2B.2'!$J$80,"",'2B.1 or 2B.2'!I61),"")</f>
      </c>
      <c r="C21" s="30">
        <f aca="true" t="shared" si="1" ref="C21:C28">ROUND(IF(OR(D21=0,E21=""),0,E21/D21),2)</f>
        <v>0</v>
      </c>
      <c r="D21" s="26">
        <f>IF('2B.1 or 2B.2'!I61="",0,'2B.1 or 2B.2'!I61)</f>
        <v>0</v>
      </c>
      <c r="E21" s="31">
        <f>IF('2B.1 or 2B.2'!L61&lt;&gt;0,'2B.1 or 2B.2'!L61,0)</f>
        <v>0</v>
      </c>
      <c r="F21" s="32">
        <f>IF('2B.1 or 2B.2'!I61="",0,'2B.1 or 2B.2'!J61)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IF('2B.1 or 2B.2'!A62="","",'2B.1 or 2B.2'!A62)</f>
      </c>
      <c r="B22" s="29">
        <f>IF('2B.1 or 2B.2'!B62="Y",IF(('2B.1 or 2B.2'!J62+0.5/100)&lt;'2B.1 or 2B.2'!$J$80,"",'2B.1 or 2B.2'!I62),"")</f>
      </c>
      <c r="C22" s="30">
        <f t="shared" si="1"/>
        <v>0</v>
      </c>
      <c r="D22" s="26">
        <f>IF('2B.1 or 2B.2'!I62="",0,'2B.1 or 2B.2'!I62)</f>
        <v>0</v>
      </c>
      <c r="E22" s="31">
        <f>IF('2B.1 or 2B.2'!L62&lt;&gt;0,'2B.1 or 2B.2'!L62,0)</f>
        <v>0</v>
      </c>
      <c r="F22" s="32">
        <f>IF('2B.1 or 2B.2'!I62="",0,'2B.1 or 2B.2'!J62)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IF('2B.1 or 2B.2'!A63="","",'2B.1 or 2B.2'!A63)</f>
      </c>
      <c r="B23" s="29">
        <f>IF('2B.1 or 2B.2'!B63="Y",IF(('2B.1 or 2B.2'!J63+0.5/100)&lt;'2B.1 or 2B.2'!$J$80,"",'2B.1 or 2B.2'!I63),"")</f>
      </c>
      <c r="C23" s="30">
        <f t="shared" si="1"/>
        <v>0</v>
      </c>
      <c r="D23" s="26">
        <f>IF('2B.1 or 2B.2'!I63="",0,'2B.1 or 2B.2'!I63)</f>
        <v>0</v>
      </c>
      <c r="E23" s="31">
        <f>IF('2B.1 or 2B.2'!L63&lt;&gt;0,'2B.1 or 2B.2'!L63,0)</f>
        <v>0</v>
      </c>
      <c r="F23" s="32">
        <f>IF('2B.1 or 2B.2'!I63="",0,'2B.1 or 2B.2'!J63)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IF('2B.1 or 2B.2'!A64="","",'2B.1 or 2B.2'!A64)</f>
      </c>
      <c r="B24" s="29">
        <f>IF('2B.1 or 2B.2'!B64="Y",IF(('2B.1 or 2B.2'!J64+0.5/100)&lt;'2B.1 or 2B.2'!$J$80,"",'2B.1 or 2B.2'!I64),"")</f>
      </c>
      <c r="C24" s="30">
        <f t="shared" si="1"/>
        <v>0</v>
      </c>
      <c r="D24" s="26">
        <f>IF('2B.1 or 2B.2'!I64="",0,'2B.1 or 2B.2'!I64)</f>
        <v>0</v>
      </c>
      <c r="E24" s="31">
        <f>IF('2B.1 or 2B.2'!L64&lt;&gt;0,'2B.1 or 2B.2'!L64,0)</f>
        <v>0</v>
      </c>
      <c r="F24" s="32">
        <f>IF('2B.1 or 2B.2'!I64="",0,'2B.1 or 2B.2'!J64)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IF('2B.1 or 2B.2'!A65="","",'2B.1 or 2B.2'!A65)</f>
      </c>
      <c r="B25" s="29">
        <f>IF('2B.1 or 2B.2'!B65="Y",IF(('2B.1 or 2B.2'!J65+0.5/100)&lt;'2B.1 or 2B.2'!$J$80,"",'2B.1 or 2B.2'!I65),"")</f>
      </c>
      <c r="C25" s="30">
        <f t="shared" si="1"/>
        <v>0</v>
      </c>
      <c r="D25" s="26">
        <f>IF('2B.1 or 2B.2'!I65="",0,'2B.1 or 2B.2'!I65)</f>
        <v>0</v>
      </c>
      <c r="E25" s="31">
        <f>IF('2B.1 or 2B.2'!L65&lt;&gt;0,'2B.1 or 2B.2'!L65,0)</f>
        <v>0</v>
      </c>
      <c r="F25" s="32">
        <f>IF('2B.1 or 2B.2'!I65="",0,'2B.1 or 2B.2'!J65)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IF('2B.1 or 2B.2'!A66="","",'2B.1 or 2B.2'!A66)</f>
      </c>
      <c r="B26" s="29">
        <f>IF('2B.1 or 2B.2'!B66="Y",IF(('2B.1 or 2B.2'!J66+0.5/100)&lt;'2B.1 or 2B.2'!$J$80,"",'2B.1 or 2B.2'!I66),"")</f>
      </c>
      <c r="C26" s="30">
        <f t="shared" si="1"/>
        <v>0</v>
      </c>
      <c r="D26" s="26">
        <f>IF('2B.1 or 2B.2'!I66="",0,'2B.1 or 2B.2'!I66)</f>
        <v>0</v>
      </c>
      <c r="E26" s="31">
        <f>IF('2B.1 or 2B.2'!L66&lt;&gt;0,'2B.1 or 2B.2'!L66,0)</f>
        <v>0</v>
      </c>
      <c r="F26" s="32">
        <f>IF('2B.1 or 2B.2'!I66="",0,'2B.1 or 2B.2'!J66)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IF('2B.1 or 2B.2'!A67="","",'2B.1 or 2B.2'!A67)</f>
      </c>
      <c r="B27" s="29">
        <f>IF('2B.1 or 2B.2'!B67="Y",IF(('2B.1 or 2B.2'!J67+0.5/100)&lt;'2B.1 or 2B.2'!$J$80,"",'2B.1 or 2B.2'!I67),"")</f>
      </c>
      <c r="C27" s="30">
        <f t="shared" si="1"/>
        <v>0</v>
      </c>
      <c r="D27" s="26">
        <f>IF('2B.1 or 2B.2'!I67="",0,'2B.1 or 2B.2'!I67)</f>
        <v>0</v>
      </c>
      <c r="E27" s="31">
        <f>IF('2B.1 or 2B.2'!L67&lt;&gt;0,'2B.1 or 2B.2'!L67,0)</f>
        <v>0</v>
      </c>
      <c r="F27" s="32">
        <f>IF('2B.1 or 2B.2'!I67="",0,'2B.1 or 2B.2'!J67)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IF('2B.1 or 2B.2'!A68="","",'2B.1 or 2B.2'!A68)</f>
      </c>
      <c r="B28" s="29">
        <f>IF('2B.1 or 2B.2'!B68="Y",IF(('2B.1 or 2B.2'!J68+0.5/100)&lt;'2B.1 or 2B.2'!$J$80,"",'2B.1 or 2B.2'!I68),"")</f>
      </c>
      <c r="C28" s="30">
        <f t="shared" si="1"/>
        <v>0</v>
      </c>
      <c r="D28" s="26">
        <f>IF('2B.1 or 2B.2'!I68="",0,'2B.1 or 2B.2'!I68)</f>
        <v>0</v>
      </c>
      <c r="E28" s="31">
        <f>IF('2B.1 or 2B.2'!L68&lt;&gt;0,'2B.1 or 2B.2'!L68,0)</f>
        <v>0</v>
      </c>
      <c r="F28" s="32">
        <f>IF('2B.1 or 2B.2'!I68="",0,'2B.1 or 2B.2'!J68)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IF('2B.1 or 2B.2'!A69="","",'2B.1 or 2B.2'!A69)</f>
      </c>
      <c r="B29" s="29">
        <f>IF('2B.1 or 2B.2'!B69="Y",IF(('2B.1 or 2B.2'!J69+0.5/100)&lt;'2B.1 or 2B.2'!$J$80,"",'2B.1 or 2B.2'!I69),"")</f>
      </c>
      <c r="C29" s="30">
        <f aca="true" t="shared" si="2" ref="C29:C34">ROUND(IF(OR(D29=0,E29=""),0,E29/D29),2)</f>
        <v>0</v>
      </c>
      <c r="D29" s="26">
        <f>IF('2B.1 or 2B.2'!I69="",0,'2B.1 or 2B.2'!I69)</f>
        <v>0</v>
      </c>
      <c r="E29" s="31">
        <f>IF('2B.1 or 2B.2'!L69&lt;&gt;0,'2B.1 or 2B.2'!L69,0)</f>
        <v>0</v>
      </c>
      <c r="F29" s="32">
        <f>IF('2B.1 or 2B.2'!I69="",0,'2B.1 or 2B.2'!J69)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IF('2B.1 or 2B.2'!A70="","",'2B.1 or 2B.2'!A70)</f>
      </c>
      <c r="B30" s="29">
        <f>IF('2B.1 or 2B.2'!B70="Y",IF(('2B.1 or 2B.2'!J70+0.5/100)&lt;'2B.1 or 2B.2'!$J$80,"",'2B.1 or 2B.2'!I70),"")</f>
      </c>
      <c r="C30" s="30">
        <f t="shared" si="2"/>
        <v>0</v>
      </c>
      <c r="D30" s="26">
        <f>IF('2B.1 or 2B.2'!I70="",0,'2B.1 or 2B.2'!I70)</f>
        <v>0</v>
      </c>
      <c r="E30" s="31">
        <f>IF('2B.1 or 2B.2'!L70&lt;&gt;0,'2B.1 or 2B.2'!L70,0)</f>
        <v>0</v>
      </c>
      <c r="F30" s="32">
        <f>IF('2B.1 or 2B.2'!I70="",0,'2B.1 or 2B.2'!J70)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IF('2B.1 or 2B.2'!A71="","",'2B.1 or 2B.2'!A71)</f>
      </c>
      <c r="B31" s="29">
        <f>IF('2B.1 or 2B.2'!B71="Y",IF(('2B.1 or 2B.2'!J71+0.5/100)&lt;'2B.1 or 2B.2'!$J$80,"",'2B.1 or 2B.2'!I71),"")</f>
      </c>
      <c r="C31" s="30">
        <f t="shared" si="2"/>
        <v>0</v>
      </c>
      <c r="D31" s="26">
        <f>IF('2B.1 or 2B.2'!I71="",0,'2B.1 or 2B.2'!I71)</f>
        <v>0</v>
      </c>
      <c r="E31" s="31">
        <f>IF('2B.1 or 2B.2'!L71&lt;&gt;0,'2B.1 or 2B.2'!L71,0)</f>
        <v>0</v>
      </c>
      <c r="F31" s="32">
        <f>IF('2B.1 or 2B.2'!I71="",0,'2B.1 or 2B.2'!J71)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IF('2B.1 or 2B.2'!A72="","",'2B.1 or 2B.2'!A72)</f>
      </c>
      <c r="B32" s="29">
        <f>IF('2B.1 or 2B.2'!B72="Y",IF(('2B.1 or 2B.2'!J72+0.5/100)&lt;'2B.1 or 2B.2'!$J$80,"",'2B.1 or 2B.2'!I72),"")</f>
      </c>
      <c r="C32" s="30">
        <f t="shared" si="2"/>
        <v>0</v>
      </c>
      <c r="D32" s="26">
        <f>IF('2B.1 or 2B.2'!I72="",0,'2B.1 or 2B.2'!I72)</f>
        <v>0</v>
      </c>
      <c r="E32" s="31">
        <f>IF('2B.1 or 2B.2'!L72&lt;&gt;0,'2B.1 or 2B.2'!L72,0)</f>
        <v>0</v>
      </c>
      <c r="F32" s="32">
        <f>IF('2B.1 or 2B.2'!I72="",0,'2B.1 or 2B.2'!J72)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IF('2B.1 or 2B.2'!A73="","",'2B.1 or 2B.2'!A73)</f>
      </c>
      <c r="B33" s="29">
        <f>IF('2B.1 or 2B.2'!B73="Y",IF(('2B.1 or 2B.2'!J73+0.5/100)&lt;'2B.1 or 2B.2'!$J$80,"",'2B.1 or 2B.2'!I73),"")</f>
      </c>
      <c r="C33" s="30">
        <f t="shared" si="2"/>
        <v>0</v>
      </c>
      <c r="D33" s="26">
        <f>IF('2B.1 or 2B.2'!I73="",0,'2B.1 or 2B.2'!I73)</f>
        <v>0</v>
      </c>
      <c r="E33" s="31">
        <f>IF('2B.1 or 2B.2'!L73&lt;&gt;0,'2B.1 or 2B.2'!L73,0)</f>
        <v>0</v>
      </c>
      <c r="F33" s="32">
        <f>IF('2B.1 or 2B.2'!I73="",0,'2B.1 or 2B.2'!J73)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IF('2B.1 or 2B.2'!A74="","",'2B.1 or 2B.2'!A74)</f>
      </c>
      <c r="B34" s="29">
        <f>IF('2B.1 or 2B.2'!B74="Y",IF(('2B.1 or 2B.2'!J74+0.5/100)&lt;'2B.1 or 2B.2'!$J$80,"",'2B.1 or 2B.2'!I74),"")</f>
      </c>
      <c r="C34" s="30">
        <f t="shared" si="2"/>
        <v>0</v>
      </c>
      <c r="D34" s="26">
        <f>IF('2B.1 or 2B.2'!I74="",0,'2B.1 or 2B.2'!I74)</f>
        <v>0</v>
      </c>
      <c r="E34" s="31">
        <f>IF('2B.1 or 2B.2'!L74&lt;&gt;0,'2B.1 or 2B.2'!L74,0)</f>
        <v>0</v>
      </c>
      <c r="F34" s="32">
        <f>IF('2B.1 or 2B.2'!I74="",0,'2B.1 or 2B.2'!J74)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IF('2B.1 or 2B.2'!A75="","",'2B.1 or 2B.2'!A75)</f>
      </c>
      <c r="B35" s="29">
        <f>IF('2B.1 or 2B.2'!B75="Y",IF(('2B.1 or 2B.2'!J75+0.5/100)&lt;'2B.1 or 2B.2'!$J$80,"",'2B.1 or 2B.2'!I75),"")</f>
      </c>
      <c r="C35" s="30">
        <f t="shared" si="0"/>
        <v>0</v>
      </c>
      <c r="D35" s="26">
        <f>IF('2B.1 or 2B.2'!I75="",0,'2B.1 or 2B.2'!I75)</f>
        <v>0</v>
      </c>
      <c r="E35" s="31">
        <f>IF('2B.1 or 2B.2'!L75&lt;&gt;0,'2B.1 or 2B.2'!L75,0)</f>
        <v>0</v>
      </c>
      <c r="F35" s="32">
        <f>IF('2B.1 or 2B.2'!I75="",0,'2B.1 or 2B.2'!J75)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IF('2B.1 or 2B.2'!A76="","",'2B.1 or 2B.2'!A76)</f>
      </c>
      <c r="B36" s="29">
        <f>IF('2B.1 or 2B.2'!B76="Y",IF(('2B.1 or 2B.2'!J76+0.5/100)&lt;'2B.1 or 2B.2'!$J$80,"",'2B.1 or 2B.2'!I76),"")</f>
      </c>
      <c r="C36" s="30">
        <f t="shared" si="0"/>
        <v>0</v>
      </c>
      <c r="D36" s="26">
        <f>IF('2B.1 or 2B.2'!I76="",0,'2B.1 or 2B.2'!I76)</f>
        <v>0</v>
      </c>
      <c r="E36" s="31">
        <f>IF('2B.1 or 2B.2'!L76&lt;&gt;0,'2B.1 or 2B.2'!L76,0)</f>
        <v>0</v>
      </c>
      <c r="F36" s="32">
        <f>IF('2B.1 or 2B.2'!I76="",0,'2B.1 or 2B.2'!J76)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IF('2B.1 or 2B.2'!A77="","",'2B.1 or 2B.2'!A77)</f>
      </c>
      <c r="B37" s="29">
        <f>IF('2B.1 or 2B.2'!B77="Y",IF(('2B.1 or 2B.2'!J77+0.5/100)&lt;'2B.1 or 2B.2'!$J$80,"",'2B.1 or 2B.2'!I77),"")</f>
      </c>
      <c r="C37" s="30">
        <f t="shared" si="0"/>
        <v>0</v>
      </c>
      <c r="D37" s="26">
        <f>IF('2B.1 or 2B.2'!I77="",0,'2B.1 or 2B.2'!I77)</f>
        <v>0</v>
      </c>
      <c r="E37" s="31">
        <f>IF('2B.1 or 2B.2'!L77&lt;&gt;0,'2B.1 or 2B.2'!L77,0)</f>
        <v>0</v>
      </c>
      <c r="F37" s="32">
        <f>IF('2B.1 or 2B.2'!I77="",0,'2B.1 or 2B.2'!J77)</f>
        <v>0</v>
      </c>
      <c r="G37" s="17"/>
    </row>
    <row r="38" spans="1:13" ht="15" customHeight="1">
      <c r="A38" s="33">
        <f>IF('2B.1 or 2B.2'!A78="","",'2B.1 or 2B.2'!A78)</f>
      </c>
      <c r="B38" s="19">
        <f>IF('2B.1 or 2B.2'!B78="Y",IF(('2B.1 or 2B.2'!J78+0.5/100)&lt;'2B.1 or 2B.2'!$J$80,"",'2B.1 or 2B.2'!I78),"")</f>
      </c>
      <c r="C38" s="34">
        <f t="shared" si="0"/>
        <v>0</v>
      </c>
      <c r="D38" s="21">
        <f>IF('2B.1 or 2B.2'!I78="",0,'2B.1 or 2B.2'!I78)</f>
        <v>0</v>
      </c>
      <c r="E38" s="22">
        <f>IF('2B.1 or 2B.2'!L78&lt;&gt;0,'2B.1 or 2B.2'!L78,0)</f>
        <v>0</v>
      </c>
      <c r="F38" s="35">
        <f>IF('2B.1 or 2B.2'!I78="",0,'2B.1 or 2B.2'!J78)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43</v>
      </c>
      <c r="C39" s="39" t="s">
        <v>54</v>
      </c>
      <c r="D39" s="40" t="s">
        <v>43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65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64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55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zoomScalePageLayoutView="0" workbookViewId="0" topLeftCell="A1">
      <selection activeCell="B2" sqref="B2"/>
    </sheetView>
  </sheetViews>
  <sheetFormatPr defaultColWidth="10.625" defaultRowHeight="12.75"/>
  <cols>
    <col min="1" max="1" width="21.50390625" style="4" customWidth="1"/>
    <col min="2" max="2" width="11.625" style="4" customWidth="1"/>
    <col min="3" max="3" width="4.375" style="4" customWidth="1"/>
    <col min="4" max="4" width="25.625" style="4" customWidth="1"/>
    <col min="5" max="16384" width="10.625" style="4" customWidth="1"/>
  </cols>
  <sheetData>
    <row r="2" spans="1:6" ht="12.75" customHeight="1">
      <c r="A2" s="54" t="s">
        <v>56</v>
      </c>
      <c r="B2" s="55" t="s">
        <v>95</v>
      </c>
      <c r="C2" s="56"/>
      <c r="D2" s="54" t="s">
        <v>57</v>
      </c>
      <c r="E2" s="57">
        <f>'2B.1 or 2B.2'!K1</f>
        <v>0</v>
      </c>
      <c r="F2" s="58">
        <f>'2B.1 or 2B.2'!N1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58</v>
      </c>
      <c r="B4" s="61" t="s">
        <v>59</v>
      </c>
      <c r="C4" s="62"/>
      <c r="D4" s="63" t="s">
        <v>60</v>
      </c>
      <c r="E4" s="64">
        <f>'2B.1 or 2B.2'!K5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61</v>
      </c>
      <c r="E5" s="69">
        <f>SUM('2B.1 or 2B.2'!K7:K12,'2B.1 or 2B.2'!K14:K16)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62</v>
      </c>
      <c r="E6" s="74">
        <f>'2B.1 or 2B.2'!L34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sheetProtection/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mp</cp:lastModifiedBy>
  <cp:lastPrinted>2016-08-22T14:29:42Z</cp:lastPrinted>
  <dcterms:created xsi:type="dcterms:W3CDTF">2000-03-08T16:22:24Z</dcterms:created>
  <dcterms:modified xsi:type="dcterms:W3CDTF">2016-08-22T15:08:17Z</dcterms:modified>
  <cp:category/>
  <cp:version/>
  <cp:contentType/>
  <cp:contentStatus/>
</cp:coreProperties>
</file>